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tables/table1.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xl/tables/table5.xml" ContentType="application/vnd.openxmlformats-officedocument.spreadsheetml.table+xml"/>
  <Override PartName="/xl/tables/table10.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7.xml" ContentType="application/vnd.openxmlformats-officedocument.spreadsheetml.table+xml"/>
  <Override PartName="/xl/tables/table3.xml" ContentType="application/vnd.openxmlformats-officedocument.spreadsheetml.table+xml"/>
  <Override PartName="/xl/tables/table8.xml" ContentType="application/vnd.openxmlformats-officedocument.spreadsheetml.table+xml"/>
  <Override PartName="/xl/styles.xml" ContentType="application/vnd.openxmlformats-officedocument.spreadsheetml.styles+xml"/>
  <Override PartName="/xl/worksheets/_rels/sheet9.xml.rels" ContentType="application/vnd.openxmlformats-package.relationships+xml"/>
  <Override PartName="/xl/worksheets/_rels/sheet8.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_rels/item3.xml.rels" ContentType="application/vnd.openxmlformats-package.relationships+xml"/>
  <Override PartName="/customXml/_rels/item1.xml.rels" ContentType="application/vnd.openxmlformats-package.relationships+xml"/>
  <Override PartName="/customXml/_rels/item2.xml.rels" ContentType="application/vnd.openxmlformats-package.relationships+xml"/>
  <Override PartName="/customXml/itemProps1.xml" ContentType="application/vnd.openxmlformats-officedocument.customXmlProperties+xml"/>
  <Override PartName="/customXml/itemProps3.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1.xml" ContentType="application/xml"/>
  <Override PartName="/customXml/item3.xml" ContentType="applicatio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2"/>
    <sheet name="A. Business Case" sheetId="2" state="visible" r:id="rId3"/>
    <sheet name="B. Volume &amp; Capacity" sheetId="3" state="visible" r:id="rId4"/>
    <sheet name="C. Staffing &amp; Operations" sheetId="4" state="visible" r:id="rId5"/>
    <sheet name="D. Direct Rev - FFS" sheetId="5" state="visible" r:id="rId6"/>
    <sheet name="E. Direct Rev - APMs" sheetId="6" state="visible" r:id="rId7"/>
    <sheet name="F. Contr Rev - Grants &amp; Gifts" sheetId="7" state="visible" r:id="rId8"/>
    <sheet name="G. Cross-Subsidization" sheetId="8" state="visible" r:id="rId9"/>
    <sheet name="H. Rev Protection &amp; Cost Offset" sheetId="9" state="visible" r:id="rId10"/>
    <sheet name="I. Start-Up" sheetId="10" state="visible" r:id="rId11"/>
    <sheet name="References" sheetId="11" state="visible" r:id="rId1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<sst xmlns="http://schemas.openxmlformats.org/spreadsheetml/2006/main" count="1136" uniqueCount="793">
  <si>
    <t xml:space="preserve">Instructions: Integrated Behavioral Health (IBH) Pro Forma Calculator</t>
  </si>
  <si>
    <t xml:space="preserve">1. Background</t>
  </si>
  <si>
    <t xml:space="preserve">The AHRQ Integration Academy IBH pro forma calculator is intended to help users understand the specific inputs, costs, and savings associated with IBH. It is a component of the AHRQ Integration Academy's Financing and Sustaining IBH in Primary Care Settings Toolkit and serves as a companion to the toolkit’s user-friendly content designed to equip healthcare leaders with knowledge and actionable strategies for securing sustainable financing for IBH in primary care settings. </t>
  </si>
  <si>
    <t xml:space="preserve">2. Purpose &amp; Strategy</t>
  </si>
  <si>
    <t xml:space="preserve">This tool is designed to estimate the financial sustainability of an IBH program. It encourages braiding funding  by combining multiple revenue sources and streams as needed to ensure long-term viability. These streams include: </t>
  </si>
  <si>
    <r>
      <rPr>
        <b val="true"/>
        <sz val="14"/>
        <rFont val="Arial"/>
        <family val="2"/>
        <charset val="1"/>
      </rPr>
      <t xml:space="preserve">• Direct Revenue:</t>
    </r>
    <r>
      <rPr>
        <sz val="14"/>
        <rFont val="Arial"/>
        <family val="2"/>
        <charset val="1"/>
      </rPr>
      <t xml:space="preserve"> Earned income from fee-for-service (FFS) billing codes and alternative payment models (APMs).</t>
    </r>
  </si>
  <si>
    <r>
      <rPr>
        <b val="true"/>
        <sz val="14"/>
        <color rgb="FF000000"/>
        <rFont val="Arial"/>
        <family val="2"/>
        <charset val="1"/>
      </rPr>
      <t xml:space="preserve">• Contributed Revenue:</t>
    </r>
    <r>
      <rPr>
        <sz val="14"/>
        <color rgb="FF000000"/>
        <rFont val="Arial"/>
        <family val="2"/>
        <charset val="1"/>
      </rPr>
      <t xml:space="preserve"> External support via grants, gifts, and graduate medical education (GME) funds.</t>
    </r>
  </si>
  <si>
    <r>
      <rPr>
        <b val="true"/>
        <sz val="14"/>
        <color rgb="FF000000"/>
        <rFont val="Arial"/>
        <family val="2"/>
        <charset val="1"/>
      </rPr>
      <t xml:space="preserve">• Cross-Subsidization:</t>
    </r>
    <r>
      <rPr>
        <sz val="14"/>
        <color rgb="FF000000"/>
        <rFont val="Arial"/>
        <family val="2"/>
        <charset val="1"/>
      </rPr>
      <t xml:space="preserve"> Strategic funding reallocated from other profitable service lines within your organization.</t>
    </r>
  </si>
  <si>
    <r>
      <rPr>
        <b val="true"/>
        <sz val="14"/>
        <color rgb="FF000000"/>
        <rFont val="Arial"/>
        <family val="2"/>
        <charset val="1"/>
      </rPr>
      <t xml:space="preserve">• Revenue Protection and Medical Cost Offset: </t>
    </r>
    <r>
      <rPr>
        <sz val="14"/>
        <color rgb="FF000000"/>
        <rFont val="Arial"/>
        <family val="2"/>
        <charset val="1"/>
      </rPr>
      <t xml:space="preserve">Financial value generated by increasing primary care efficiency and reducing high-cost acute care utilization.</t>
    </r>
  </si>
  <si>
    <r>
      <rPr>
        <sz val="14"/>
        <rFont val="Arial"/>
        <family val="2"/>
        <charset val="1"/>
      </rPr>
      <t xml:space="preserve">The tool separates one-time start-up costs (Year 1) from ongoing, recurring implementation costs (Year 2 onward</t>
    </r>
    <r>
      <rPr>
        <strike val="true"/>
        <sz val="14"/>
        <rFont val="Arial"/>
        <family val="2"/>
        <charset val="1"/>
      </rPr>
      <t xml:space="preserve">s</t>
    </r>
    <r>
      <rPr>
        <sz val="14"/>
        <rFont val="Arial"/>
        <family val="2"/>
        <charset val="1"/>
      </rPr>
      <t xml:space="preserve">), allowing users to isolate the unique financial hurdles of start-up from the long-term operational performance of an IBH program.</t>
    </r>
  </si>
  <si>
    <t xml:space="preserve">3. Intended Audience</t>
  </si>
  <si>
    <t xml:space="preserve">This tool is intended for use by healthcare executives and administrators, such as C-Suite Executives, Practice Managers, Medical Directors, Finance Directors, and Behavioral Health Program Managers. 
It can also be used by individuals interested in exploring the potential financial impacts of implementing an integrated behavioral health approach in a specific clinic or hospital system. </t>
  </si>
  <si>
    <t xml:space="preserve">4. Format</t>
  </si>
  <si>
    <t xml:space="preserve">This tool is an interactive Excel workbook comprised of a series of inputs and programmed formulas. Users can input relevant data, and the tool will provide estimated costs, revenue, and savings related to IBH. </t>
  </si>
  <si>
    <t xml:space="preserve">Each of the main (lettered) tabs in this spreadsheet has four columns:</t>
  </si>
  <si>
    <r>
      <rPr>
        <b val="true"/>
        <sz val="14"/>
        <color rgb="FF000000"/>
        <rFont val="Arial"/>
        <family val="2"/>
        <charset val="1"/>
      </rPr>
      <t xml:space="preserve">• Column A</t>
    </r>
    <r>
      <rPr>
        <sz val="14"/>
        <color rgb="FF000000"/>
        <rFont val="Arial"/>
        <family val="2"/>
        <charset val="1"/>
      </rPr>
      <t xml:space="preserve">: METRIC - The financial or operational line item being measured.</t>
    </r>
  </si>
  <si>
    <r>
      <rPr>
        <b val="true"/>
        <sz val="14"/>
        <rFont val="Arial"/>
        <family val="2"/>
        <charset val="1"/>
      </rPr>
      <t xml:space="preserve">• Column B: </t>
    </r>
    <r>
      <rPr>
        <sz val="14"/>
        <rFont val="Arial"/>
        <family val="2"/>
        <charset val="1"/>
      </rPr>
      <t xml:space="preserve">INPUT / VALUE - The input field or automated data result for that specific metric. Column D indicates whether the value is input by users or if it is generated from a formula.</t>
    </r>
  </si>
  <si>
    <r>
      <rPr>
        <b val="true"/>
        <sz val="14"/>
        <rFont val="Arial"/>
        <family val="2"/>
        <charset val="1"/>
      </rPr>
      <t xml:space="preserve">• Column C:</t>
    </r>
    <r>
      <rPr>
        <sz val="14"/>
        <rFont val="Arial"/>
        <family val="2"/>
        <charset val="1"/>
      </rPr>
      <t xml:space="preserve"> DESCRIPTION - An explanation of what the metric represents.</t>
    </r>
  </si>
  <si>
    <r>
      <rPr>
        <b val="true"/>
        <sz val="14"/>
        <rFont val="Arial"/>
        <family val="2"/>
        <charset val="1"/>
      </rPr>
      <t xml:space="preserve">• Column D:</t>
    </r>
    <r>
      <rPr>
        <sz val="14"/>
        <rFont val="Arial"/>
        <family val="2"/>
        <charset val="1"/>
      </rPr>
      <t xml:space="preserve"> FORMULA - The underlying math or the cell location of the data source (if generated by a formula). If a value is not formula-generated and must be entered by the user, this column will say "N/A - User input."</t>
    </r>
  </si>
  <si>
    <t xml:space="preserve">5. How to Use the Pro Forma Calculator</t>
  </si>
  <si>
    <t xml:space="preserve">The estimates provided by this tool are for informational purposes only.</t>
  </si>
  <si>
    <t xml:space="preserve">You can use this tool to explore the viability of piloting or expanding an IBH program within a primary care practice.</t>
  </si>
  <si>
    <r>
      <rPr>
        <b val="true"/>
        <sz val="14"/>
        <color rgb="FF000000"/>
        <rFont val="Arial"/>
        <family val="2"/>
        <charset val="1"/>
      </rPr>
      <t xml:space="preserve">• Determine Requirements</t>
    </r>
    <r>
      <rPr>
        <sz val="14"/>
        <color rgb="FF000000"/>
        <rFont val="Arial"/>
        <family val="2"/>
        <charset val="1"/>
      </rPr>
      <t xml:space="preserve">: You can estimate what funding sources or service capacity you need to build a financially sustainable program.</t>
    </r>
  </si>
  <si>
    <r>
      <rPr>
        <b val="true"/>
        <sz val="14"/>
        <color rgb="FF000000"/>
        <rFont val="Arial"/>
        <family val="2"/>
        <charset val="1"/>
      </rPr>
      <t xml:space="preserve">• Project &amp; Report</t>
    </r>
    <r>
      <rPr>
        <sz val="14"/>
        <color rgb="FF000000"/>
        <rFont val="Arial"/>
        <family val="2"/>
        <charset val="1"/>
      </rPr>
      <t xml:space="preserve">: You can project future performance or report the current financial trajectory of an existing program.</t>
    </r>
  </si>
  <si>
    <t xml:space="preserve">The more information you input, the more tailored the estimates will be. All users must complete tabs B. (Volume &amp; Capacity) and C. (Staffing &amp; Operations) for the formulas in other tabs, including A. (Business Case), to work properly. From there, you can input information in the tabs that align with your intended funding sources. Any funding sources left incomplete will be calculated as "0" in tab A. (Business Case). This includes the potential savings in tab H. (Revenue Protection &amp; Medical Cost Offset). If left incomplete, these  savings will not be factored into the Business Case presented in tab A.</t>
  </si>
  <si>
    <r>
      <rPr>
        <sz val="14"/>
        <rFont val="Arial"/>
        <family val="2"/>
        <charset val="1"/>
      </rPr>
      <t xml:space="preserve">Throughout the calculator, you will find </t>
    </r>
    <r>
      <rPr>
        <b val="true"/>
        <sz val="14"/>
        <rFont val="Arial"/>
        <family val="2"/>
        <charset val="1"/>
      </rPr>
      <t xml:space="preserve">Expert Insights </t>
    </r>
    <r>
      <rPr>
        <sz val="14"/>
        <rFont val="Arial"/>
        <family val="2"/>
        <charset val="1"/>
      </rPr>
      <t xml:space="preserve">at the bottom of each section. If you have limited experience with IBH or limited data for your practice or system, you can refer to these insights for benchmarks and practical guidance. You will also find links to relevant sections of the larger IBH Financing Toolkit for more information.</t>
    </r>
  </si>
  <si>
    <t xml:space="preserve">Most existing research and benchmark data are derived from two evidence-based IBH models:</t>
  </si>
  <si>
    <r>
      <rPr>
        <sz val="14"/>
        <rFont val="Arial"/>
        <family val="2"/>
        <charset val="1"/>
      </rPr>
      <t xml:space="preserve">• </t>
    </r>
    <r>
      <rPr>
        <b val="true"/>
        <sz val="14"/>
        <rFont val="Arial"/>
        <family val="2"/>
        <charset val="1"/>
      </rPr>
      <t xml:space="preserve">Primary Care Behavioral Health (PCBH)</t>
    </r>
    <r>
      <rPr>
        <sz val="14"/>
        <rFont val="Arial"/>
        <family val="2"/>
        <charset val="1"/>
      </rPr>
      <t xml:space="preserve">: The primary care provider (PCP) works with an embedded Behavioral Health Consultant who provides brief, same-day intervention during the medical visit.</t>
    </r>
  </si>
  <si>
    <r>
      <rPr>
        <sz val="14"/>
        <color rgb="FF000000"/>
        <rFont val="Arial"/>
        <family val="2"/>
        <charset val="1"/>
      </rPr>
      <t xml:space="preserve">• </t>
    </r>
    <r>
      <rPr>
        <b val="true"/>
        <sz val="14"/>
        <color rgb="FF000000"/>
        <rFont val="Arial"/>
        <family val="2"/>
        <charset val="1"/>
      </rPr>
      <t xml:space="preserve">Collaborative Care Model (CoCM)</t>
    </r>
    <r>
      <rPr>
        <sz val="14"/>
        <color rgb="FF000000"/>
        <rFont val="Arial"/>
        <family val="2"/>
        <charset val="1"/>
      </rPr>
      <t xml:space="preserve">: The PCP works with a Behavioral Health Care Manager (who provides brief, same-day intervention during the medical visit, follow-up, and coordination) and a Psychiatric Consultant (who reviews the caseload, advises on diagnosis and medication, and helps adjust treatment plans) using a patient registry and shared electronic health record.</t>
    </r>
  </si>
  <si>
    <t xml:space="preserve">For practices implementing a hybrid model or a tailored approach based on specific organizational capacities, users can consult the scientific and grey literature to identify benchmarks that more accurately reflect the specific clinical functions and staffing structure of their model.</t>
  </si>
  <si>
    <t xml:space="preserve">6. Navigational Map</t>
  </si>
  <si>
    <t xml:space="preserve">A. Business Case</t>
  </si>
  <si>
    <t xml:space="preserve">This tab auto-populates a high-impact summary of your Net Return on Investment, Break-Even Point, and other key financial indicators. Use it to determine whether if your clinical assumptions translate into a viable bottom line.</t>
  </si>
  <si>
    <t xml:space="preserve">B. Volume &amp; Capacity</t>
  </si>
  <si>
    <r>
      <rPr>
        <b val="true"/>
        <sz val="14"/>
        <rFont val="Arial"/>
        <family val="2"/>
        <charset val="1"/>
      </rPr>
      <t xml:space="preserve">Start here</t>
    </r>
    <r>
      <rPr>
        <sz val="14"/>
        <rFont val="Arial"/>
        <family val="2"/>
        <charset val="1"/>
      </rPr>
      <t xml:space="preserve">. Input patient count and referral rates to estimate potential</t>
    </r>
    <r>
      <rPr>
        <strike val="true"/>
        <sz val="14"/>
        <rFont val="Arial"/>
        <family val="2"/>
        <charset val="1"/>
      </rPr>
      <t xml:space="preserve"> </t>
    </r>
    <r>
      <rPr>
        <sz val="14"/>
        <rFont val="Arial"/>
        <family val="2"/>
        <charset val="1"/>
      </rPr>
      <t xml:space="preserve">IBH demand and the corresponding optimal number of behavioral health staff needed without causing clinician burnout.</t>
    </r>
  </si>
  <si>
    <t xml:space="preserve">C. Staffing &amp; Operations</t>
  </si>
  <si>
    <t xml:space="preserve">Determine your IBH team and annual budget. Input estimated salaries, fringe benefits, and overhead for your IBH program. Confirm whether your full time equivalent (FTE) count aligns with the optimal FTE recommendation generated in Section B.</t>
  </si>
  <si>
    <t xml:space="preserve">D. Direct Revenue - FFS</t>
  </si>
  <si>
    <t xml:space="preserve">Test FFS viability. Assess whether operational solvency is possible through FFS billing alone or if a funding gap exists.</t>
  </si>
  <si>
    <t xml:space="preserve">Volume is pulled from Section B; simply input specific payer mix, codes, rates, and frequency of use.</t>
  </si>
  <si>
    <t xml:space="preserve">E. Direct Revenue - APMs</t>
  </si>
  <si>
    <t xml:space="preserve">Project revenue from APMs and assess whether value-based payment revenue could bridge the gap to operational solvency and cover nonbillable or under-reimbursed IBH services.</t>
  </si>
  <si>
    <t xml:space="preserve">Test different ways to reinvest or allocate that revenue to the IBH program and providers.</t>
  </si>
  <si>
    <t xml:space="preserve">F. Contributed Revenue</t>
  </si>
  <si>
    <t xml:space="preserve">Assess potential external funding needs. Quantify how much non-operational revenue you currently have—or would need—to cover nonbillable or under-reimbursed IBH services.</t>
  </si>
  <si>
    <t xml:space="preserve">G. Cross-Subsidization</t>
  </si>
  <si>
    <t xml:space="preserve">Evaluate whether investing funds from other profitable service lines into the IBH program could cover nonbillable or under-reimbursed IBH services.</t>
  </si>
  <si>
    <t xml:space="preserve">H. Revenue Protection &amp; Medical Cost Offset</t>
  </si>
  <si>
    <t xml:space="preserve">Estimate the value (savings) of IBH. Project or capture the financial impact of PCP time recovered and avoided emergency department/inpatient costs. Demonstrate your IBH program’s potential value to your health system and payers.</t>
  </si>
  <si>
    <t xml:space="preserve">I. Start-Up</t>
  </si>
  <si>
    <t xml:space="preserve">Estimate the initial investment required to launch your IBH program before operational revenue begins.</t>
  </si>
  <si>
    <t xml:space="preserve">References</t>
  </si>
  <si>
    <t xml:space="preserve">Review all scientific and grey literature cited in this calculator.</t>
  </si>
  <si>
    <t xml:space="preserve">7. Disclaimer</t>
  </si>
  <si>
    <t xml:space="preserve">This project was funded under contract 75Q80124F80005 to Westat Inc. from the Agency for Healthcare Research and Quality (AHRQ), U.S. Department of Health and Human Services.</t>
  </si>
  <si>
    <t xml:space="preserve">This Excel spreadsheet was current at the time it was published or uploaded onto the web. Healthcare financing policies change frequently, so dollar amounts provided within the document are illustrative.</t>
  </si>
  <si>
    <t xml:space="preserve">This Excel spreadsheet was prepared as a service to the public and is not intended to grant rights or impose obligations. The information provided is only intended to be a general summary. Use of this material is voluntary.</t>
  </si>
  <si>
    <t xml:space="preserve">This Excel spreadsheet is intended as a planning aid only and should not be considered professional financial, legal, or medical advice. All output generated should be reviewed and validated with credible sources. </t>
  </si>
  <si>
    <r>
      <rPr>
        <b val="true"/>
        <sz val="14"/>
        <color rgb="FF000000"/>
        <rFont val="Arial"/>
        <family val="2"/>
        <charset val="1"/>
      </rPr>
      <t xml:space="preserve">Notes:</t>
    </r>
    <r>
      <rPr>
        <b val="true"/>
        <sz val="10"/>
        <color rgb="FF000000"/>
        <rFont val="Calibri"/>
        <family val="2"/>
        <charset val="1"/>
      </rPr>
      <t xml:space="preserve"> </t>
    </r>
  </si>
  <si>
    <t xml:space="preserve">Neither AHRQ nor Westat and its subcontractors shall be held liable for any direct, indirect, consequential or punitive damages, or lost profit that arise out of or relate to the use of this tool.  </t>
  </si>
  <si>
    <t xml:space="preserve">This tool does not assess enrollment, licensing and credentialing. It is designed as an estimation tool for informational purposes only.  </t>
  </si>
  <si>
    <t xml:space="preserve">Feedback on the tool can be submitted to AcademyPortal@westat.com. </t>
  </si>
  <si>
    <t xml:space="preserve">[End Worksheet]</t>
  </si>
  <si>
    <t xml:space="preserve">METRIC</t>
  </si>
  <si>
    <t xml:space="preserve">INPUT / VALUE</t>
  </si>
  <si>
    <t xml:space="preserve">DESCRIPTION</t>
  </si>
  <si>
    <t xml:space="preserve">FORMULA</t>
  </si>
  <si>
    <t xml:space="preserve">Start-Up / Year 1 Costs &amp; Funding</t>
  </si>
  <si>
    <t xml:space="preserve">Total One-Time Start-Up Costs ($)</t>
  </si>
  <si>
    <t xml:space="preserve">Sums all one-time start-up costs.</t>
  </si>
  <si>
    <t xml:space="preserve">.='I. Start-Up'!B13</t>
  </si>
  <si>
    <t xml:space="preserve">Total One-Time Start-Up Funding ($)</t>
  </si>
  <si>
    <t xml:space="preserve">Sums all one-time start-up funding.</t>
  </si>
  <si>
    <t xml:space="preserve">.='I. Start-Up'!B25</t>
  </si>
  <si>
    <t xml:space="preserve">Annual Expenses &amp; Revenue (Excludes Start-Up / Year 1)</t>
  </si>
  <si>
    <t xml:space="preserve">Total Annual Operating Costs ($)</t>
  </si>
  <si>
    <t xml:space="preserve">The annual costs for staff roles and operational expenses.</t>
  </si>
  <si>
    <t xml:space="preserve">.='C. Staffing &amp; Operations'!B56</t>
  </si>
  <si>
    <t xml:space="preserve">Total Annual Direct Revenue ($)</t>
  </si>
  <si>
    <t xml:space="preserve">The annual revenue from FFS and APM payments.</t>
  </si>
  <si>
    <t xml:space="preserve">.=SUM('D. Direct Rev - FFS'!C93,'E. Direct Rev - APMs'!B53)</t>
  </si>
  <si>
    <t xml:space="preserve">Avg. Annual Direct Revenue per IBH Engaged Patient ($)</t>
  </si>
  <si>
    <t xml:space="preserve">Calculates the average annual direct revenue generated from each patient actively engaged in the IBH program.</t>
  </si>
  <si>
    <t xml:space="preserve">.=B8/'B. Volume &amp; Capacity'!B9</t>
  </si>
  <si>
    <t xml:space="preserve">Total Annual Contributed Revenue ($)</t>
  </si>
  <si>
    <t xml:space="preserve">The annual revenue from grants and gifts after the first year.</t>
  </si>
  <si>
    <t xml:space="preserve">.='F. Contr Rev - Grants &amp; Gifts'!B9</t>
  </si>
  <si>
    <t xml:space="preserve">Total Annual Cross-Subsidization Revenue ($)</t>
  </si>
  <si>
    <t xml:space="preserve">The annual revenue reallocated from other profitable service lines within the organization to the IBH program.</t>
  </si>
  <si>
    <t xml:space="preserve">.='G. Cross-Subsidization'!B10</t>
  </si>
  <si>
    <t xml:space="preserve">Total Annual Protected Revenue ($)</t>
  </si>
  <si>
    <t xml:space="preserve">The projected annual revenue recaptured by converting recovered primary care provider time into billable clinical capacity.</t>
  </si>
  <si>
    <t xml:space="preserve">.='H. Rev Protection &amp; Cost Offset'!B12</t>
  </si>
  <si>
    <t xml:space="preserve">Patient Volume Benchmarks</t>
  </si>
  <si>
    <t xml:space="preserve">Annual Minimum Break-Even Engaged Patient Volume</t>
  </si>
  <si>
    <t xml:space="preserve">Calculates the minimum engaged patient volume needed to cover annual operating costs from direct revenue and cross-subsidization, factoring in contributed revenue and potential protected revenue.</t>
  </si>
  <si>
    <t xml:space="preserve">((Total Annual Operating Costs) - (Total Annual Contributed Revenue) - (Total Protected Revenue) - (Total Annual Cross-Subsidization)) / (Avg. Annual Revenue per IBH Engaged Patient)</t>
  </si>
  <si>
    <t xml:space="preserve">Annual Maximum Break-Even Engaged Patient Volume</t>
  </si>
  <si>
    <t xml:space="preserve">Calculates the maximum engaged patient volume needed to cover annual operating costs from direct revenue only. Contributed revenue and potential protected revenue are not included in this calculation.</t>
  </si>
  <si>
    <t xml:space="preserve">(Total Annual Operating Costs) / (Avg. Annual Revenue per Engaged Patient)</t>
  </si>
  <si>
    <t xml:space="preserve">Start-Up / Year 1 Returns</t>
  </si>
  <si>
    <t xml:space="preserve">Year 1 Net Operating Profit / Loss ($)</t>
  </si>
  <si>
    <t xml:space="preserve">The profit or loss from core revenue-generating operations versus recurring annual costs, considering one-time start-up costs and funding, but excluding annual contributed revenue and potential protected revenue (which start in Year 2).</t>
  </si>
  <si>
    <t xml:space="preserve">(Total Annual Direct Revenue) - (Total Annual Operating Costs) - (Total One-Time Start-Up Costs) + (Total One-Time Start-Up Funding)</t>
  </si>
  <si>
    <t xml:space="preserve">Year 1 Return on Investment (ROI)</t>
  </si>
  <si>
    <r>
      <rPr>
        <sz val="12"/>
        <color rgb="FF000000"/>
        <rFont val="Arial"/>
        <family val="2"/>
        <charset val="1"/>
      </rPr>
      <t xml:space="preserve">The return on the annual operating investment for Year 1. </t>
    </r>
    <r>
      <rPr>
        <b val="true"/>
        <sz val="12"/>
        <color rgb="FF000000"/>
        <rFont val="Arial"/>
        <family val="2"/>
        <charset val="1"/>
      </rPr>
      <t xml:space="preserve">See Expert Insight #2 below for benchmarks.</t>
    </r>
  </si>
  <si>
    <t xml:space="preserve">(Year 1 Net Operating Profit / Loss) / ((Total Annual Operating Costs) + (Total One-Time Start-Up Costs))</t>
  </si>
  <si>
    <t xml:space="preserve">Annual Returns (Excludes Start-Up / Year 1)</t>
  </si>
  <si>
    <t xml:space="preserve">Annual Net Operating Profit / Loss ($) (Excludes Year 1)</t>
  </si>
  <si>
    <t xml:space="preserve">The profit or loss from core revenue-generating operations, cross-subsidization, and contributed revenue versus recurring annual costs, without considering potential protected revenue or initial one-time costs/funding.</t>
  </si>
  <si>
    <t xml:space="preserve">(Total Annual Direct Revenue) + (Total Annual Contributed Revenue) + (Total Annual Cross-Subsidization) - (Total Annual Operating Costs)</t>
  </si>
  <si>
    <t xml:space="preserve">Annual Return on Investment (ROI) (Excludes Year 1)</t>
  </si>
  <si>
    <t xml:space="preserve">The return on annual operating investment, excluding Year 1.</t>
  </si>
  <si>
    <t xml:space="preserve">((Annual Net Operating Profit / Loss) + (Total Potential Protected Revenue)) / (Total Annual Operating Costs)</t>
  </si>
  <si>
    <t xml:space="preserve">Annual Medical Cost Offset (Excludes Start-Up / Year 1)</t>
  </si>
  <si>
    <t xml:space="preserve">Total Annual Medical Cost Offset ($)</t>
  </si>
  <si>
    <t xml:space="preserve">The total projected reduction in high-cost acute care expenditures (ED visits and inpatient stays) for IBH engaged patients.</t>
  </si>
  <si>
    <t xml:space="preserve">.='H. Rev Protection &amp; Cost Offset'!B29</t>
  </si>
  <si>
    <t xml:space="preserve">Expert Insight #1: Establish a Shared Definition for IBH Value</t>
  </si>
  <si>
    <t xml:space="preserve">IBH is, first and foremost, a commitment to providing the highest standard of patient care within a primary care setting. </t>
  </si>
  <si>
    <t xml:space="preserve">Transitioning to IBH requires moving away from siloed thinking and viewing behavioral health integration as an investment in a practice or system’s overall value rather than a standalone, self-sustaining profit center.</t>
  </si>
  <si>
    <t xml:space="preserve">While the behavioral health service line itself may not always show a direct profit [36], its value [37, 38] is captured through: </t>
  </si>
  <si>
    <t xml:space="preserve"> • Improved management of chronic conditions</t>
  </si>
  <si>
    <t xml:space="preserve"> • Recovered primary care provider time</t>
  </si>
  <si>
    <t xml:space="preserve"> • Lower total cost of care. </t>
  </si>
  <si>
    <t xml:space="preserve">Expert Insight #2: Select an ROI Benchmark Range</t>
  </si>
  <si>
    <t xml:space="preserve">Not all integrated models yield the same return. Your ROI targets should align with the clinical rigor and population focus of your chosen model [46]:</t>
  </si>
  <si>
    <r>
      <rPr>
        <b val="true"/>
        <sz val="12"/>
        <rFont val="Arial"/>
        <family val="2"/>
        <charset val="1"/>
      </rPr>
      <t xml:space="preserve"> • High Fidelity (6.5:1 / 550%):</t>
    </r>
    <r>
      <rPr>
        <sz val="12"/>
        <rFont val="Arial"/>
        <family val="2"/>
        <charset val="1"/>
      </rPr>
      <t xml:space="preserve"> The IMPACT Study [47] remains the highest-yielding model, returning $6.50 for every $1.00 invested. This ROI requires high-fidelity implementation of the Collaborative Care Model.</t>
    </r>
  </si>
  <si>
    <r>
      <rPr>
        <b val="true"/>
        <sz val="12"/>
        <rFont val="Arial"/>
        <family val="2"/>
        <charset val="1"/>
      </rPr>
      <t xml:space="preserve"> • Targeted Primary Care (3.5:1 to 4:1 / 250–300%)</t>
    </r>
    <r>
      <rPr>
        <sz val="12"/>
        <rFont val="Arial"/>
        <family val="2"/>
        <charset val="1"/>
      </rPr>
      <t xml:space="preserve">: Models such as Pathways [48] and those highlighted in the Milliman Reports [11, 43] demonstrate strong, efficient returns with manageable investments that may be more achievable for general primary care populations. [14, 21]</t>
    </r>
  </si>
  <si>
    <r>
      <rPr>
        <b val="true"/>
        <sz val="12"/>
        <color rgb="FF000000"/>
        <rFont val="Arial"/>
        <family val="2"/>
        <charset val="1"/>
      </rPr>
      <t xml:space="preserve"> • System-Wide / Broad Primary Care Implementation (2:1 to 3:1 / 100–200%):</t>
    </r>
    <r>
      <rPr>
        <sz val="12"/>
        <color rgb="FF000000"/>
        <rFont val="Arial"/>
        <family val="2"/>
        <charset val="1"/>
      </rPr>
      <t xml:space="preserve"> Large-scale implementations like the Colorado SIM [49] typically show lower ROIs. This decreased ROI may reflect the higher costs of massive system-wide changes; 
a broader, less-targeted patient focus; lower impact interventions; or less efficient models.</t>
    </r>
  </si>
  <si>
    <t xml:space="preserve">B. Volume &amp; Capactiy</t>
  </si>
  <si>
    <t xml:space="preserve">Patient Demand</t>
  </si>
  <si>
    <t xml:space="preserve">Target Patient Population Size</t>
  </si>
  <si>
    <r>
      <rPr>
        <sz val="12"/>
        <color rgb="FF000000"/>
        <rFont val="Arial"/>
        <family val="2"/>
        <charset val="1"/>
      </rPr>
      <t xml:space="preserve">The total number of patients your organization serves who could potentially benefit from the IBH program. </t>
    </r>
    <r>
      <rPr>
        <b val="true"/>
        <sz val="12"/>
        <color rgb="FF000000"/>
        <rFont val="Arial"/>
        <family val="2"/>
        <charset val="1"/>
      </rPr>
      <t xml:space="preserve">See Expert Insight #1 below for benchmarks.</t>
    </r>
  </si>
  <si>
    <t xml:space="preserve">N/A - User input.</t>
  </si>
  <si>
    <t xml:space="preserve">Referral Rate from Primary Care to IBH (%)</t>
  </si>
  <si>
    <r>
      <rPr>
        <sz val="12"/>
        <rFont val="Arial"/>
        <family val="2"/>
        <charset val="1"/>
      </rPr>
      <t xml:space="preserve">The estimated percentage of your patients expected to be referred (by a primary care provider (PCP) or systematic screening) to the IBH program. </t>
    </r>
    <r>
      <rPr>
        <b val="true"/>
        <sz val="12"/>
        <rFont val="Arial"/>
        <family val="2"/>
        <charset val="1"/>
      </rPr>
      <t xml:space="preserve">See Expert Insight #2 below for benchmarks.</t>
    </r>
  </si>
  <si>
    <t xml:space="preserve">Engagement Rate (of Referred Patients) (%)</t>
  </si>
  <si>
    <r>
      <rPr>
        <sz val="12"/>
        <color rgb="FF000000"/>
        <rFont val="Arial"/>
        <family val="2"/>
        <charset val="1"/>
      </rPr>
      <t xml:space="preserve">The estimated percentage of referred patients who will attend at least one visit or engage meaningfully with the IBH program after referral. </t>
    </r>
    <r>
      <rPr>
        <b val="true"/>
        <sz val="12"/>
        <color rgb="FF000000"/>
        <rFont val="Arial"/>
        <family val="2"/>
        <charset val="1"/>
      </rPr>
      <t xml:space="preserve">See Expert Insight #3 below for benchmarks.</t>
    </r>
  </si>
  <si>
    <t xml:space="preserve">Avg. Behavioral Health (BH) Encounters per Engaged Patient</t>
  </si>
  <si>
    <r>
      <rPr>
        <sz val="12"/>
        <color rgb="FF000000"/>
        <rFont val="Arial"/>
        <family val="2"/>
        <charset val="1"/>
      </rPr>
      <t xml:space="preserve">The number of distinct clinical interactions with a behavioral health provider annually (e.g., billable warm hand-offs, in-person or virtual individual therapy sessions, group therapy, brief interventions). </t>
    </r>
    <r>
      <rPr>
        <b val="true"/>
        <sz val="12"/>
        <color rgb="FF000000"/>
        <rFont val="Arial"/>
        <family val="2"/>
        <charset val="1"/>
      </rPr>
      <t xml:space="preserve">See Expert Insight #4 below for benchmarks.</t>
    </r>
  </si>
  <si>
    <t xml:space="preserve">Annual IBH Referred Patients</t>
  </si>
  <si>
    <t xml:space="preserve">Calculates the total number of patients referred to the IBH program annually.</t>
  </si>
  <si>
    <t xml:space="preserve">(Target Patient Population Size) * (Referral Rate from Primary Care (PC) to IBH)</t>
  </si>
  <si>
    <t xml:space="preserve">Annual IBH Engaged Patients</t>
  </si>
  <si>
    <t xml:space="preserve">Calculates the number of referred patients who engage with the IBH program annually.</t>
  </si>
  <si>
    <t xml:space="preserve">(Referred Patients) * (Engagement Rate)</t>
  </si>
  <si>
    <t xml:space="preserve">Projected Annual IBH Visit Demand</t>
  </si>
  <si>
    <t xml:space="preserve">Calculates the total volume of billable encounters required to serve your IBH engaged patient population annually.</t>
  </si>
  <si>
    <t xml:space="preserve">(Annual IBH Engaged Patients) * (Avg. BH Encounters per Engaged Patient)</t>
  </si>
  <si>
    <t xml:space="preserve">Monthly Active IBH Caseload (Panel)</t>
  </si>
  <si>
    <t xml:space="preserve">Calculates the average number of unique patients actively managed by the IBH team each month.</t>
  </si>
  <si>
    <t xml:space="preserve">(Annual IBH Engaged Patients) / 12</t>
  </si>
  <si>
    <t xml:space="preserve">Projected Monthly IBH Visit Demand</t>
  </si>
  <si>
    <t xml:space="preserve">Calculates the total number of scheduled encounters the clinic must complete each month to meet patient needs.</t>
  </si>
  <si>
    <t xml:space="preserve">(Projected Annual IBH Visit Demand) / 12</t>
  </si>
  <si>
    <t xml:space="preserve">Projected Daily IBH Visit Demand</t>
  </si>
  <si>
    <r>
      <rPr>
        <sz val="12"/>
        <color rgb="FF000000"/>
        <rFont val="Arial"/>
        <family val="2"/>
        <charset val="1"/>
      </rPr>
      <t xml:space="preserve">Calculates the target number of billable encounters per day across the entire IBH team. </t>
    </r>
    <r>
      <rPr>
        <b val="true"/>
        <sz val="12"/>
        <color rgb="FF000000"/>
        <rFont val="Arial"/>
        <family val="2"/>
        <charset val="1"/>
      </rPr>
      <t xml:space="preserve">See Expert Insight #5 below for benchmarks.</t>
    </r>
  </si>
  <si>
    <t xml:space="preserve">(Projected Annual IBH Visit Demand) / (Number of Working Days per Year)</t>
  </si>
  <si>
    <t xml:space="preserve">Clinical Capacity</t>
  </si>
  <si>
    <t xml:space="preserve">Number of Working Days per Year</t>
  </si>
  <si>
    <t xml:space="preserve">Total clinical days available for appointments per year. Standard is 240 (52 weeks minus holidays, average Paid Time Off, and Continuing Education Unit days).</t>
  </si>
  <si>
    <t xml:space="preserve">Total Full-time Equivalents (FTEs) for PCPs in Clinic</t>
  </si>
  <si>
    <t xml:space="preserve">The total FTEs of medical providers whose patients will have access to IBH.</t>
  </si>
  <si>
    <t xml:space="preserve">Target FTEs for IBH Providers </t>
  </si>
  <si>
    <t xml:space="preserve">The optimal total FTEs of dedicated behavioral health staff.</t>
  </si>
  <si>
    <t xml:space="preserve">PCP to IBH Provider Ratio</t>
  </si>
  <si>
    <r>
      <rPr>
        <sz val="12"/>
        <color rgb="FF1F1F1F"/>
        <rFont val="Arial"/>
        <family val="2"/>
        <charset val="1"/>
      </rPr>
      <t xml:space="preserve">Shows how many PCPs each IBH provider is supporting. </t>
    </r>
    <r>
      <rPr>
        <b val="true"/>
        <sz val="12"/>
        <color rgb="FF1F1F1F"/>
        <rFont val="Arial"/>
        <family val="2"/>
        <charset val="1"/>
      </rPr>
      <t xml:space="preserve">See Expert Insight #6 below for benchmarks.</t>
    </r>
  </si>
  <si>
    <t xml:space="preserve">(PCPs in Clinic (FTE Total)) / (IBH Providers (FTE Total))</t>
  </si>
  <si>
    <t xml:space="preserve">Expert Insight #1: Consider Targeting High-Cost Behavioral Health Patients</t>
  </si>
  <si>
    <t xml:space="preserve">Data shows that 5.7% of a typical patient panel accounts for 44% of total healthcare costs. These individuals have medical/surgical expenses 2.8x to 6.2x higher than the general population, yet 50% receive less than $95/year in behavioral health-specific care.</t>
  </si>
  <si>
    <t xml:space="preserve">The average annual cost of the medical/surgical treatment for each of these patients is $45,782. [41]</t>
  </si>
  <si>
    <t xml:space="preserve">To maximize ROI, focus IBH resources on the top four drivers of cost, which cumulatively account for over 52% of total savings [46]:</t>
  </si>
  <si>
    <r>
      <rPr>
        <b val="true"/>
        <sz val="12"/>
        <rFont val="Arial"/>
        <family val="2"/>
        <charset val="1"/>
      </rPr>
      <t xml:space="preserve"> • Reduced Utilization (15%) and High-Cost Populations (14%): </t>
    </r>
    <r>
      <rPr>
        <sz val="12"/>
        <rFont val="Arial"/>
        <family val="2"/>
        <charset val="1"/>
      </rPr>
      <t xml:space="preserve">Focusing on the high-cost patients in your panel is your fastest route to a positive ROI.</t>
    </r>
    <r>
      <rPr>
        <b val="true"/>
        <sz val="12"/>
        <rFont val="Arial"/>
        <family val="2"/>
        <charset val="1"/>
      </rPr>
      <t xml:space="preserve"> </t>
    </r>
    <r>
      <rPr>
        <sz val="12"/>
        <rFont val="Arial"/>
        <family val="2"/>
        <charset val="1"/>
      </rPr>
      <t xml:space="preserve">These two factors represent the most significant cost-saving opportunities. </t>
    </r>
  </si>
  <si>
    <r>
      <rPr>
        <b val="true"/>
        <sz val="12"/>
        <rFont val="Arial"/>
        <family val="2"/>
        <charset val="1"/>
      </rPr>
      <t xml:space="preserve"> • Chronic Disease Management (12%) and Telehealth Use (11%): </t>
    </r>
    <r>
      <rPr>
        <sz val="12"/>
        <rFont val="Arial"/>
        <family val="2"/>
        <charset val="1"/>
      </rPr>
      <t xml:space="preserve">Integrating behavioral health into the care of patients with diabetes, Chronic Obstructive Pulmonary Disease (or COPD), or heart disease or using telehealth can also drive significant medical cost offsets.</t>
    </r>
  </si>
  <si>
    <r>
      <rPr>
        <b val="true"/>
        <sz val="12"/>
        <color rgb="FF000000"/>
        <rFont val="Arial"/>
        <family val="2"/>
        <charset val="1"/>
      </rPr>
      <t xml:space="preserve"> • Medication Adherence (10%):</t>
    </r>
    <r>
      <rPr>
        <sz val="12"/>
        <color rgb="FF000000"/>
        <rFont val="Arial"/>
        <family val="2"/>
        <charset val="1"/>
      </rPr>
      <t xml:space="preserve"> Improving adherence can reduce emergency department utilization related to uncontrolled chronic conditions.</t>
    </r>
  </si>
  <si>
    <r>
      <rPr>
        <b val="true"/>
        <sz val="12"/>
        <color rgb="FF000000"/>
        <rFont val="Arial"/>
        <family val="2"/>
        <charset val="1"/>
      </rPr>
      <t xml:space="preserve"> • Reduced Redundancies (9%), Early Prevention (8%), and Productivity Gains (7%):</t>
    </r>
    <r>
      <rPr>
        <sz val="12"/>
        <color rgb="FF000000"/>
        <rFont val="Arial"/>
        <family val="2"/>
        <charset val="1"/>
      </rPr>
      <t xml:space="preserve"> These factors are vital for clinical quality and provider burnout, but contribute less to co</t>
    </r>
    <r>
      <rPr>
        <sz val="12"/>
        <rFont val="Arial"/>
        <family val="2"/>
        <charset val="1"/>
      </rPr>
      <t xml:space="preserve">st-</t>
    </r>
    <r>
      <rPr>
        <sz val="12"/>
        <color rgb="FF000000"/>
        <rFont val="Arial"/>
        <family val="2"/>
        <charset val="1"/>
      </rPr>
      <t xml:space="preserve">savings.</t>
    </r>
  </si>
  <si>
    <t xml:space="preserve">Expert Insight #2: Align Referral Rate with Clinical Workflow</t>
  </si>
  <si>
    <t xml:space="preserve">Referral Rate from PC to IBH should align with the prevalence of behavioral health needs in your patient population. If you do not have that data, you can use the following benchmark data:</t>
  </si>
  <si>
    <r>
      <rPr>
        <sz val="12"/>
        <color rgb="FF000000"/>
        <rFont val="Arial"/>
        <family val="2"/>
        <charset val="1"/>
      </rPr>
      <t xml:space="preserve"> • </t>
    </r>
    <r>
      <rPr>
        <b val="true"/>
        <sz val="12"/>
        <color rgb="FF000000"/>
        <rFont val="Arial"/>
        <family val="2"/>
        <charset val="1"/>
      </rPr>
      <t xml:space="preserve">Behavioral Health Need</t>
    </r>
    <r>
      <rPr>
        <sz val="12"/>
        <color rgb="FF000000"/>
        <rFont val="Arial"/>
        <family val="2"/>
        <charset val="1"/>
      </rPr>
      <t xml:space="preserve">: 20% of U.S. adults, adolescents, and youth experienced a behavioral health issue between 2019 and 2020. [12]</t>
    </r>
  </si>
  <si>
    <r>
      <rPr>
        <b val="true"/>
        <sz val="12"/>
        <color rgb="FF000000"/>
        <rFont val="Arial"/>
        <family val="2"/>
        <charset val="1"/>
      </rPr>
      <t xml:space="preserve"> • Average Specialty Referral Rates</t>
    </r>
    <r>
      <rPr>
        <sz val="12"/>
        <color rgb="FF000000"/>
        <rFont val="Arial"/>
        <family val="2"/>
        <charset val="1"/>
      </rPr>
      <t xml:space="preserve">: 11%–36% of primary care visits result in a referral to any specialty, with primary behavioral health diagnoses more likely to result in a referral. [10]</t>
    </r>
  </si>
  <si>
    <r>
      <rPr>
        <b val="true"/>
        <sz val="12"/>
        <color rgb="FF000000"/>
        <rFont val="Arial"/>
        <family val="2"/>
        <charset val="1"/>
      </rPr>
      <t xml:space="preserve"> • IBH Utilization Rates</t>
    </r>
    <r>
      <rPr>
        <sz val="12"/>
        <color rgb="FF000000"/>
        <rFont val="Arial"/>
        <family val="2"/>
        <charset val="1"/>
      </rPr>
      <t xml:space="preserve">: 9–12%</t>
    </r>
    <r>
      <rPr>
        <b val="true"/>
        <sz val="12"/>
        <color rgb="FF000000"/>
        <rFont val="Arial"/>
        <family val="2"/>
        <charset val="1"/>
      </rPr>
      <t xml:space="preserve"> </t>
    </r>
    <r>
      <rPr>
        <sz val="12"/>
        <color rgb="FF000000"/>
        <rFont val="Arial"/>
        <family val="2"/>
        <charset val="1"/>
      </rPr>
      <t xml:space="preserve">of all patients in integrated care practices have contact with a behavioral health provider. [2, 23, 35]</t>
    </r>
  </si>
  <si>
    <t xml:space="preserve">Expert Insight #3: Align Engagement Rate with Clinical Workflow</t>
  </si>
  <si>
    <r>
      <rPr>
        <sz val="12"/>
        <color rgb="FF000000"/>
        <rFont val="Arial"/>
        <family val="2"/>
        <charset val="1"/>
      </rPr>
      <t xml:space="preserve">Engagement </t>
    </r>
    <r>
      <rPr>
        <sz val="12"/>
        <rFont val="Arial"/>
        <family val="2"/>
        <charset val="1"/>
      </rPr>
      <t xml:space="preserve">R</t>
    </r>
    <r>
      <rPr>
        <sz val="12"/>
        <color rgb="FF000000"/>
        <rFont val="Arial"/>
        <family val="2"/>
        <charset val="1"/>
      </rPr>
      <t xml:space="preserve">ate (referred patients who attend a visit or engage meaningfully after referral) should also align with your clinical workflow.</t>
    </r>
  </si>
  <si>
    <t xml:space="preserve">A workflow with a high percentage of warm hand-offs is likely to have a higher engagement rate than one with a high percentage of internal or external referrals:</t>
  </si>
  <si>
    <r>
      <rPr>
        <b val="true"/>
        <sz val="12"/>
        <color rgb="FF000000"/>
        <rFont val="Arial"/>
        <family val="2"/>
        <charset val="1"/>
      </rPr>
      <t xml:space="preserve"> • Warm Hand-Off</t>
    </r>
    <r>
      <rPr>
        <sz val="12"/>
        <color rgb="FF000000"/>
        <rFont val="Arial"/>
        <family val="2"/>
        <charset val="1"/>
      </rPr>
      <t xml:space="preserve">: Use 40%–95%. The behavioral health provider is in the exam room during the primary care visit. [21, 22, 23, 24, 25]</t>
    </r>
  </si>
  <si>
    <r>
      <rPr>
        <sz val="12"/>
        <color rgb="FF000000"/>
        <rFont val="Arial"/>
        <family val="2"/>
        <charset val="1"/>
      </rPr>
      <t xml:space="preserve"> • </t>
    </r>
    <r>
      <rPr>
        <b val="true"/>
        <sz val="12"/>
        <color rgb="FF000000"/>
        <rFont val="Arial"/>
        <family val="2"/>
        <charset val="1"/>
      </rPr>
      <t xml:space="preserve">Internal Referral:</t>
    </r>
    <r>
      <rPr>
        <sz val="12"/>
        <color rgb="FF000000"/>
        <rFont val="Arial"/>
        <family val="2"/>
        <charset val="1"/>
      </rPr>
      <t xml:space="preserve"> Use 55%–70%. The behavioral health provider is down the hall</t>
    </r>
    <r>
      <rPr>
        <sz val="12"/>
        <color rgb="FFFF0000"/>
        <rFont val="Arial"/>
        <family val="2"/>
        <charset val="1"/>
      </rPr>
      <t xml:space="preserve">,</t>
    </r>
    <r>
      <rPr>
        <sz val="12"/>
        <color rgb="FF000000"/>
        <rFont val="Arial"/>
        <family val="2"/>
        <charset val="1"/>
      </rPr>
      <t xml:space="preserve"> and the patient leaves the clinic without meeting them. [19, 21, 25]</t>
    </r>
  </si>
  <si>
    <r>
      <rPr>
        <sz val="12"/>
        <color rgb="FF000000"/>
        <rFont val="Arial"/>
        <family val="2"/>
        <charset val="1"/>
      </rPr>
      <t xml:space="preserve"> • </t>
    </r>
    <r>
      <rPr>
        <b val="true"/>
        <sz val="12"/>
        <color rgb="FF000000"/>
        <rFont val="Arial"/>
        <family val="2"/>
        <charset val="1"/>
      </rPr>
      <t xml:space="preserve">External Referral</t>
    </r>
    <r>
      <rPr>
        <sz val="12"/>
        <color rgb="FF000000"/>
        <rFont val="Arial"/>
        <family val="2"/>
        <charset val="1"/>
      </rPr>
      <t xml:space="preserve">: Use 30%–47%.</t>
    </r>
    <r>
      <rPr>
        <b val="true"/>
        <sz val="12"/>
        <color rgb="FF000000"/>
        <rFont val="Arial"/>
        <family val="2"/>
        <charset val="1"/>
      </rPr>
      <t xml:space="preserve"> </t>
    </r>
    <r>
      <rPr>
        <sz val="12"/>
        <color rgb="FF000000"/>
        <rFont val="Arial"/>
        <family val="2"/>
        <charset val="1"/>
      </rPr>
      <t xml:space="preserve">The behavioral health provider is outside of the primary care practice. [21]</t>
    </r>
  </si>
  <si>
    <t xml:space="preserve">Expert Insight #4: Align Volume with Model Fidelity</t>
  </si>
  <si>
    <t xml:space="preserve">Input for row 7, Avg. Behavioral Health Encounters per Engaged Patient, should reflect the IBH approach/model you intend to implement.</t>
  </si>
  <si>
    <t xml:space="preserve">Using numbers outside the benchmarks below may indicate model drift, which can negatively impact both clinical outcomes and financial sustainability.</t>
  </si>
  <si>
    <r>
      <rPr>
        <b val="true"/>
        <sz val="12"/>
        <color rgb="FF000000"/>
        <rFont val="Arial"/>
        <family val="2"/>
        <charset val="1"/>
      </rPr>
      <t xml:space="preserve"> • For Primary Care Behavioral Health (Brief / Consultant):</t>
    </r>
    <r>
      <rPr>
        <sz val="12"/>
        <color rgb="FF000000"/>
        <rFont val="Arial"/>
        <family val="2"/>
        <charset val="1"/>
      </rPr>
      <t xml:space="preserve"> Enter 2–4. Fidelity relies on high-volume, short-duration episodes to maintain open access for the PCP.</t>
    </r>
    <r>
      <rPr>
        <b val="true"/>
        <sz val="12"/>
        <color rgb="FF000000"/>
        <rFont val="Arial"/>
        <family val="2"/>
        <charset val="1"/>
      </rPr>
      <t xml:space="preserve"> </t>
    </r>
    <r>
      <rPr>
        <sz val="12"/>
        <color rgb="FF000000"/>
        <rFont val="Arial"/>
        <family val="2"/>
        <charset val="1"/>
      </rPr>
      <t xml:space="preserve">[1]</t>
    </r>
  </si>
  <si>
    <r>
      <rPr>
        <b val="true"/>
        <sz val="12"/>
        <color rgb="FF000000"/>
        <rFont val="Arial"/>
        <family val="2"/>
        <charset val="1"/>
      </rPr>
      <t xml:space="preserve"> • For Collaborative Care Model (Longitudinal / Registry):</t>
    </r>
    <r>
      <rPr>
        <sz val="12"/>
        <color rgb="FF000000"/>
        <rFont val="Arial"/>
        <family val="2"/>
        <charset val="1"/>
      </rPr>
      <t xml:space="preserve"> Enter 3–9. Fidelity relies on frequent, scheduled contacts (typically monthly) to track symptoms using validated tools (e.g., PHQ-9) and actively adjusting the treatment plan until patient remission is</t>
    </r>
  </si>
  <si>
    <t xml:space="preserve">achieved. [3, 4, 26, 27]</t>
  </si>
  <si>
    <t xml:space="preserve">Expert Insight #5: Determine Feasible Productivity</t>
  </si>
  <si>
    <t xml:space="preserve">The Projected Daily Visit Demand represents the total number of encounters required from your entire IBH team. To ensure this plan is sustainable, evaluate the demand per individual FTE against these industry productivity standards:</t>
  </si>
  <si>
    <r>
      <rPr>
        <b val="true"/>
        <sz val="12"/>
        <color rgb="FF000000"/>
        <rFont val="Arial"/>
        <family val="2"/>
        <charset val="1"/>
      </rPr>
      <t xml:space="preserve"> • For Primary Care Behavioral Health (High Volume):</t>
    </r>
    <r>
      <rPr>
        <sz val="12"/>
        <color rgb="FF000000"/>
        <rFont val="Arial"/>
        <family val="2"/>
        <charset val="1"/>
      </rPr>
      <t xml:space="preserve"> 1</t>
    </r>
    <r>
      <rPr>
        <sz val="12"/>
        <rFont val="Arial"/>
        <family val="2"/>
        <charset val="1"/>
      </rPr>
      <t xml:space="preserve">0–</t>
    </r>
    <r>
      <rPr>
        <sz val="12"/>
        <color rgb="FF000000"/>
        <rFont val="Arial"/>
        <family val="2"/>
        <charset val="1"/>
      </rPr>
      <t xml:space="preserve">14 encounters per day. In this model, 30-minute visits and warm hand-offs allow for higher daily volume.</t>
    </r>
    <r>
      <rPr>
        <b val="true"/>
        <sz val="12"/>
        <color rgb="FF000000"/>
        <rFont val="Arial"/>
        <family val="2"/>
        <charset val="1"/>
      </rPr>
      <t xml:space="preserve"> </t>
    </r>
    <r>
      <rPr>
        <sz val="12"/>
        <color rgb="FF000000"/>
        <rFont val="Arial"/>
        <family val="2"/>
        <charset val="1"/>
      </rPr>
      <t xml:space="preserve">[1]</t>
    </r>
  </si>
  <si>
    <r>
      <rPr>
        <b val="true"/>
        <sz val="12"/>
        <rFont val="Arial"/>
        <family val="2"/>
        <charset val="1"/>
      </rPr>
      <t xml:space="preserve"> • For Collaborative Care Model (Registry-Based): </t>
    </r>
    <r>
      <rPr>
        <sz val="12"/>
        <rFont val="Arial"/>
        <family val="2"/>
        <charset val="1"/>
      </rPr>
      <t xml:space="preserve">3–10 encounters per day. Because much of the Behavioral Health Care Manager’s day is spent on nonbillable registry review and psychiatric consultation, billable visit targets are lower.</t>
    </r>
    <r>
      <rPr>
        <b val="true"/>
        <sz val="12"/>
        <rFont val="Arial"/>
        <family val="2"/>
        <charset val="1"/>
      </rPr>
      <t xml:space="preserve"> </t>
    </r>
    <r>
      <rPr>
        <sz val="12"/>
        <rFont val="Arial"/>
        <family val="2"/>
        <charset val="1"/>
      </rPr>
      <t xml:space="preserve">[3, 26, 28]</t>
    </r>
  </si>
  <si>
    <t xml:space="preserve">Expert Insight #6: Achieve Optimal Staffing Balance</t>
  </si>
  <si>
    <t xml:space="preserve">The benchmark staffing ratio for IBH programs will also depend on the IBH approach/model you intend to implement and your clinical workflow.</t>
  </si>
  <si>
    <r>
      <rPr>
        <b val="true"/>
        <sz val="12"/>
        <rFont val="Arial"/>
        <family val="2"/>
        <charset val="1"/>
      </rPr>
      <t xml:space="preserve"> • For Primary Care Behavioral Health</t>
    </r>
    <r>
      <rPr>
        <sz val="12"/>
        <rFont val="Arial"/>
        <family val="2"/>
        <charset val="1"/>
      </rPr>
      <t xml:space="preserve">: Aim for 4:1 – 5:1 (1.0 IBH FTE for every 4 to 5 PCP FTEs). [31, 32]</t>
    </r>
  </si>
  <si>
    <r>
      <rPr>
        <b val="true"/>
        <sz val="12"/>
        <rFont val="Arial"/>
        <family val="2"/>
        <charset val="1"/>
      </rPr>
      <t xml:space="preserve"> • For Collaborative Care Model:</t>
    </r>
    <r>
      <rPr>
        <sz val="12"/>
        <rFont val="Arial"/>
        <family val="2"/>
        <charset val="1"/>
      </rPr>
      <t xml:space="preserve"> Aim for 3:1 – 6:1 (1.0 IBH FTE for every 3 to 6 PCP FTEs). [29, 32]</t>
    </r>
  </si>
  <si>
    <r>
      <rPr>
        <sz val="12"/>
        <color rgb="FF000000"/>
        <rFont val="Arial"/>
        <family val="2"/>
        <charset val="1"/>
      </rPr>
      <t xml:space="preserve"> • </t>
    </r>
    <r>
      <rPr>
        <b val="true"/>
        <sz val="12"/>
        <color rgb="FF000000"/>
        <rFont val="Arial"/>
        <family val="2"/>
        <charset val="1"/>
      </rPr>
      <t xml:space="preserve">For Patient-Centered Medical Homes</t>
    </r>
    <r>
      <rPr>
        <sz val="12"/>
        <color rgb="FF000000"/>
        <rFont val="Arial"/>
        <family val="2"/>
        <charset val="1"/>
      </rPr>
      <t xml:space="preserve">: Aim for 4:1</t>
    </r>
    <r>
      <rPr>
        <b val="true"/>
        <sz val="12"/>
        <color rgb="FF000000"/>
        <rFont val="Arial"/>
        <family val="2"/>
        <charset val="1"/>
      </rPr>
      <t xml:space="preserve"> </t>
    </r>
    <r>
      <rPr>
        <sz val="12"/>
        <color rgb="FF000000"/>
        <rFont val="Arial"/>
        <family val="2"/>
        <charset val="1"/>
      </rPr>
      <t xml:space="preserve">(1 IBH FTE for every 4 PCP FTEs). [32]</t>
    </r>
  </si>
  <si>
    <r>
      <rPr>
        <b val="true"/>
        <sz val="12"/>
        <color rgb="FF000000"/>
        <rFont val="Arial"/>
        <family val="2"/>
        <charset val="1"/>
      </rPr>
      <t xml:space="preserve">A Note on Optimal Ratios</t>
    </r>
    <r>
      <rPr>
        <sz val="12"/>
        <color rgb="FF000000"/>
        <rFont val="Arial"/>
        <family val="2"/>
        <charset val="1"/>
      </rPr>
      <t xml:space="preserve">: Given nationwide behavioral health workforce shortages, optimal PCP to IBH Provider Ratios may not be possible to achieve in Year 1 of an IBH program. [39]</t>
    </r>
  </si>
  <si>
    <t xml:space="preserve">                                                A practice or system can begin with higher ratios (e.g., 36:1 or 75:1) and build and improve over time. However, higher ratios can indicate significant model drift, which can negatively impact both clinical outcomes and financial sustainability. [30, 40]</t>
  </si>
  <si>
    <t xml:space="preserve">Staffing Costs (Annual)</t>
  </si>
  <si>
    <t xml:space="preserve">Role 1</t>
  </si>
  <si>
    <t xml:space="preserve">The name of the staff role.</t>
  </si>
  <si>
    <t xml:space="preserve">Role 1 Full-Time Equivalents (FTEs)</t>
  </si>
  <si>
    <t xml:space="preserve">The FTEs for this role.</t>
  </si>
  <si>
    <t xml:space="preserve">Role 1 Annual Salary ($)</t>
  </si>
  <si>
    <t xml:space="preserve">The average annual base salary for one FTE in this role. For contractors, enter the total annual contract amount per 1.0 FTE.</t>
  </si>
  <si>
    <t xml:space="preserve">Role 1 Benefits (%)</t>
  </si>
  <si>
    <t xml:space="preserve">The percentage of salary attributed to benefits (e.g., health insurance, payroll taxes, retirement contributions). Enter 0% for 1099 contractors or agency-outsourced staff.</t>
  </si>
  <si>
    <t xml:space="preserve">Role 1 Total Costs ($)</t>
  </si>
  <si>
    <t xml:space="preserve">The total annual cost for Role 1, including benefits.</t>
  </si>
  <si>
    <t xml:space="preserve">(Annual Salary) * ((100%) + (Benefits)) * (FTE)</t>
  </si>
  <si>
    <t xml:space="preserve">Role 2</t>
  </si>
  <si>
    <t xml:space="preserve">Role 2 FTEs</t>
  </si>
  <si>
    <t xml:space="preserve">Role 2 Annual Salary ($)</t>
  </si>
  <si>
    <t xml:space="preserve">Role 2 Benefits (%)</t>
  </si>
  <si>
    <t xml:space="preserve">Role 2 Total Costs ($)</t>
  </si>
  <si>
    <t xml:space="preserve">The total annual cost for Role 2, including benefits.</t>
  </si>
  <si>
    <t xml:space="preserve">Role 3</t>
  </si>
  <si>
    <t xml:space="preserve">Role 3 FTEs</t>
  </si>
  <si>
    <t xml:space="preserve">Role 3 Annual Salary ($)</t>
  </si>
  <si>
    <t xml:space="preserve">Role 3 Benefits (%)</t>
  </si>
  <si>
    <t xml:space="preserve">Role 3 Total Costs ($)</t>
  </si>
  <si>
    <t xml:space="preserve">The total annual cost for Role 3, including benefits.</t>
  </si>
  <si>
    <t xml:space="preserve">Role 4</t>
  </si>
  <si>
    <t xml:space="preserve">Role 4 FTEs</t>
  </si>
  <si>
    <t xml:space="preserve">Role 4 Annual Salary ($)</t>
  </si>
  <si>
    <t xml:space="preserve">Role 4 Benefits (%)</t>
  </si>
  <si>
    <t xml:space="preserve">Role 4 Total Costs ($)</t>
  </si>
  <si>
    <t xml:space="preserve">The total annual cost for Role 4, including benefits.</t>
  </si>
  <si>
    <t xml:space="preserve">Role 5</t>
  </si>
  <si>
    <t xml:space="preserve">Role 5 FTEs</t>
  </si>
  <si>
    <t xml:space="preserve">Role 5 Annual Salary ($)</t>
  </si>
  <si>
    <t xml:space="preserve">Role 5 Benefits (%)</t>
  </si>
  <si>
    <t xml:space="preserve">Role 5 Total Costs ($)</t>
  </si>
  <si>
    <t xml:space="preserve">The total annual cost for Role 5, including benefits.</t>
  </si>
  <si>
    <t xml:space="preserve">Total FTEs</t>
  </si>
  <si>
    <t xml:space="preserve">Sums total FTEs for all behavioral health and support roles. (Should not include primary care providers.)</t>
  </si>
  <si>
    <t xml:space="preserve">.=SUM(B5,B11,B17,B23,B29)</t>
  </si>
  <si>
    <t xml:space="preserve">Target FTEs</t>
  </si>
  <si>
    <t xml:space="preserve">.='B. Volume &amp; Capacity'!B17</t>
  </si>
  <si>
    <t xml:space="preserve">Total Staffing Costs (Annual) ($)</t>
  </si>
  <si>
    <t xml:space="preserve">Sums total costs for all behavioral health and support roles. (Primary care provider salaries are assumed to be covered by the clinic's core budget.)</t>
  </si>
  <si>
    <t xml:space="preserve">.=SUM(B8,B14,B20,B26,B32)</t>
  </si>
  <si>
    <t xml:space="preserve">Provider Incentives (Annual)</t>
  </si>
  <si>
    <t xml:space="preserve">Primary Care Provider Incentives ($)</t>
  </si>
  <si>
    <t xml:space="preserve">The total amount of IBH attributed to APM revenue that is distributed to primary care providers as a bonus.</t>
  </si>
  <si>
    <t xml:space="preserve">.='E. Direct Rev - APMs'!B54</t>
  </si>
  <si>
    <t xml:space="preserve">Behavioral Health Provider Incentives ($)</t>
  </si>
  <si>
    <t xml:space="preserve">The total amount of IBH attributed to APM revenue that is distributed to behavioral health providers as a bonus.</t>
  </si>
  <si>
    <t xml:space="preserve">.='E. Direct Rev - APMs'!B55</t>
  </si>
  <si>
    <t xml:space="preserve">Total Provider Incentives ($)</t>
  </si>
  <si>
    <t xml:space="preserve">Sums all APM revenue that is distributed to providers as a bonus.</t>
  </si>
  <si>
    <t xml:space="preserve">.=SUM(B38:B39)</t>
  </si>
  <si>
    <t xml:space="preserve">Other Operational Costs (Annual)</t>
  </si>
  <si>
    <t xml:space="preserve">Electronic Health Record (EHR) Integration Costs ($)</t>
  </si>
  <si>
    <t xml:space="preserve">The annual recurring costs for EHR integration maintenance, updates, or licensing. </t>
  </si>
  <si>
    <t xml:space="preserve">Telehealth Platform Fees ($)</t>
  </si>
  <si>
    <t xml:space="preserve">The annual subscription or usage fees for your telehealth platform.</t>
  </si>
  <si>
    <t xml:space="preserve">Training &amp; Credentialing Costs ($)</t>
  </si>
  <si>
    <t xml:space="preserve">The annual costs for ongoing staff training, continuing education, professional development, and credentialing.</t>
  </si>
  <si>
    <t xml:space="preserve">Facilities Rent &amp; Utilities ($)</t>
  </si>
  <si>
    <t xml:space="preserve">The annual rent, electricity, water, and internet bills specifically allocated to the IBH program space.</t>
  </si>
  <si>
    <t xml:space="preserve">Supplies &amp; Materials Costs ($)</t>
  </si>
  <si>
    <t xml:space="preserve">The annual costs for replenishing general office supplies, clinical materials, and patient education handouts.</t>
  </si>
  <si>
    <t xml:space="preserve">Marketing &amp; Outreach Costs ($)</t>
  </si>
  <si>
    <t xml:space="preserve">The annual budget for ongoing marketing, advertising, and community outreach efforts for the IBH program.</t>
  </si>
  <si>
    <t xml:space="preserve">Administrative &amp; Billing Overhead Costs ($)</t>
  </si>
  <si>
    <t xml:space="preserve">The annual costs for shared administrative services, billing support, or other general overhead allocated to IBH.</t>
  </si>
  <si>
    <t xml:space="preserve">Legal &amp; Compliance Costs ($)</t>
  </si>
  <si>
    <t xml:space="preserve">The annual costs for legal consultation, compliance audits, or regulatory adherence specific to IBH.</t>
  </si>
  <si>
    <t xml:space="preserve">External Consulting Costs ($)</t>
  </si>
  <si>
    <t xml:space="preserve">The total expenses for external support or consulting to help set up, implement, or improve the IBH program.</t>
  </si>
  <si>
    <t xml:space="preserve">Other Operational Costs ($)</t>
  </si>
  <si>
    <t xml:space="preserve">Any additional recurring annual expenses not captured above.</t>
  </si>
  <si>
    <t xml:space="preserve">Total Other Operational Costs (Annual) ($)</t>
  </si>
  <si>
    <t xml:space="preserve">Sums all the other (non-staffing) operational costs.</t>
  </si>
  <si>
    <t xml:space="preserve">.=SUM(B43:B52)</t>
  </si>
  <si>
    <t xml:space="preserve">Total Operating Costs (Annual)</t>
  </si>
  <si>
    <t xml:space="preserve">Sums all the operational costs.</t>
  </si>
  <si>
    <t xml:space="preserve">.=SUM(B36,B41,B54)</t>
  </si>
  <si>
    <t xml:space="preserve">Expert Insight #1: Align Staffing with Your IBH Approach</t>
  </si>
  <si>
    <t xml:space="preserve">Staffing requirements change based on your chosen IBH approach. Ensure your roles and FTEs align with your approach:</t>
  </si>
  <si>
    <r>
      <rPr>
        <sz val="12"/>
        <color rgb="FF000000"/>
        <rFont val="Arial"/>
        <family val="2"/>
        <charset val="1"/>
      </rPr>
      <t xml:space="preserve"> • </t>
    </r>
    <r>
      <rPr>
        <b val="true"/>
        <sz val="12"/>
        <color rgb="FF000000"/>
        <rFont val="Arial"/>
        <family val="2"/>
        <charset val="1"/>
      </rPr>
      <t xml:space="preserve">Primary Care Behavioral Health (PCBH)</t>
    </r>
    <r>
      <rPr>
        <sz val="12"/>
        <color rgb="FF000000"/>
        <rFont val="Arial"/>
        <family val="2"/>
        <charset val="1"/>
      </rPr>
      <t xml:space="preserve">: Typically involves the PCP working with a Behavioral Health Consultant embedded in the clinic. [1]</t>
    </r>
  </si>
  <si>
    <r>
      <rPr>
        <sz val="12"/>
        <color rgb="FF000000"/>
        <rFont val="Arial"/>
        <family val="2"/>
        <charset val="1"/>
      </rPr>
      <t xml:space="preserve"> • </t>
    </r>
    <r>
      <rPr>
        <b val="true"/>
        <sz val="12"/>
        <color rgb="FF000000"/>
        <rFont val="Arial"/>
        <family val="2"/>
        <charset val="1"/>
      </rPr>
      <t xml:space="preserve">Collaborative Care Model (CoCM)</t>
    </r>
    <r>
      <rPr>
        <sz val="12"/>
        <color rgb="FF000000"/>
        <rFont val="Arial"/>
        <family val="2"/>
        <charset val="1"/>
      </rPr>
      <t xml:space="preserve">: Requires modeling for a triad: the Behavioral Health Care Manager, the Psychiatric Consultant (often a contracted cost), and the PCP's oversight time. [4]</t>
    </r>
  </si>
  <si>
    <t xml:space="preserve">   The care manager works closely with a psychiatrist who supports the care manager and provides decision support. The psychiatrist is connected to the team telephonically and through the EHR and registry.</t>
  </si>
  <si>
    <t xml:space="preserve">   Behavioral Health Care Managers may outnumber Psychiatric Consultants by a median ratio of 5:1 FTEs. [34]</t>
  </si>
  <si>
    <r>
      <rPr>
        <b val="true"/>
        <sz val="12"/>
        <color rgb="FF000000"/>
        <rFont val="Arial"/>
        <family val="2"/>
        <charset val="1"/>
      </rPr>
      <t xml:space="preserve">Note on Primary Care Provider Time:</t>
    </r>
    <r>
      <rPr>
        <sz val="12"/>
        <color rgb="FF000000"/>
        <rFont val="Arial"/>
        <family val="2"/>
        <charset val="1"/>
      </rPr>
      <t xml:space="preserve"> While PCPs are essential to CoCM and PCBH, their base salaries are typically excluded from this budget. They are considered an existing resource.</t>
    </r>
  </si>
  <si>
    <t xml:space="preserve">Expert Insight #2: Account for Your Contractual Arrangements</t>
  </si>
  <si>
    <t xml:space="preserve">Beyond the approach or model, your staffing and other operational costs will vary based on your administrative setup. Consider these common contractual agreements when filling this section:</t>
  </si>
  <si>
    <r>
      <rPr>
        <sz val="12"/>
        <color rgb="FF000000"/>
        <rFont val="Arial"/>
        <family val="2"/>
        <charset val="1"/>
      </rPr>
      <t xml:space="preserve"> • </t>
    </r>
    <r>
      <rPr>
        <b val="true"/>
        <sz val="12"/>
        <color rgb="FF000000"/>
        <rFont val="Arial"/>
        <family val="2"/>
        <charset val="1"/>
      </rPr>
      <t xml:space="preserve">Direct Hire</t>
    </r>
    <r>
      <rPr>
        <sz val="12"/>
        <color rgb="FF000000"/>
        <rFont val="Arial"/>
        <family val="2"/>
        <charset val="1"/>
      </rPr>
      <t xml:space="preserve">: Behavioral staff are hired, trained, and supervised directly by the primary care clinic. (Impact: Full salary, fringe benefits, and internal administrative overhead).</t>
    </r>
  </si>
  <si>
    <r>
      <rPr>
        <b val="true"/>
        <sz val="12"/>
        <rFont val="Arial"/>
        <family val="2"/>
        <charset val="1"/>
      </rPr>
      <t xml:space="preserve"> • Individual Contractor</t>
    </r>
    <r>
      <rPr>
        <sz val="12"/>
        <rFont val="Arial"/>
        <family val="2"/>
        <charset val="1"/>
      </rPr>
      <t xml:space="preserve">: You pay a flat hourly or per-project rate directly to a provider. (Impact: No benefit costs or payroll taxes; however, you have less control over their specific schedule, and they must provide their own malpractice insurance).</t>
    </r>
  </si>
  <si>
    <r>
      <rPr>
        <b val="true"/>
        <sz val="12"/>
        <color rgb="FF000000"/>
        <rFont val="Arial"/>
        <family val="2"/>
        <charset val="1"/>
      </rPr>
      <t xml:space="preserve"> • Agency / System Partnership</t>
    </r>
    <r>
      <rPr>
        <sz val="12"/>
        <color rgb="FF000000"/>
        <rFont val="Arial"/>
        <family val="2"/>
        <charset val="1"/>
      </rPr>
      <t xml:space="preserve">: Staff are outsourced from a larger entity. (Impact: Fixed contract fees; usually the most expensive hourly rate due to agency administrative markups).</t>
    </r>
  </si>
  <si>
    <r>
      <rPr>
        <sz val="12"/>
        <color rgb="FF000000"/>
        <rFont val="Arial"/>
        <family val="2"/>
        <charset val="1"/>
      </rPr>
      <t xml:space="preserve"> • </t>
    </r>
    <r>
      <rPr>
        <b val="true"/>
        <sz val="12"/>
        <color rgb="FF000000"/>
        <rFont val="Arial"/>
        <family val="2"/>
        <charset val="1"/>
      </rPr>
      <t xml:space="preserve">Telehealth Consultation</t>
    </r>
    <r>
      <rPr>
        <sz val="12"/>
        <color rgb="FF000000"/>
        <rFont val="Arial"/>
        <family val="2"/>
        <charset val="1"/>
      </rPr>
      <t xml:space="preserve">: Services are provided via off-site telemedicine. (Impact: Significant reduction in physical space/facility costs, but increases recurring IT, HIPAA-compliant software, and bandwidth expenses).</t>
    </r>
  </si>
  <si>
    <t xml:space="preserve">Refer to the Financing and Sustaining IBH in Primary Care Settings Toolkit for More Information On:</t>
  </si>
  <si>
    <t xml:space="preserve"> • Cost Considerations: https://integrationacademy.ahrq.gov/products/playbooks/financing-toolkit/calculating-costs-and-savings/cost-considerations</t>
  </si>
  <si>
    <t xml:space="preserve"> • Financial Calculations - Sample Integrated Behavioral Health Start-Up and Implementation Cost Data for Benchmarking:https://integrationacademy.ahrq.gov/products/playbooks/financing-toolkit/calculating-costs-and-savings/financial-calculations</t>
  </si>
  <si>
    <t xml:space="preserve">D. Direct Revenue - Fee-for-Service (FFS)</t>
  </si>
  <si>
    <t xml:space="preserve">The number of referred patients who engage with the IBH program annually.</t>
  </si>
  <si>
    <t xml:space="preserve">.='B. Volume &amp; Capacity'!B9</t>
  </si>
  <si>
    <t xml:space="preserve">Payer Mix for the Billing Code Breakdown Below</t>
  </si>
  <si>
    <t xml:space="preserve">Medicare</t>
  </si>
  <si>
    <t xml:space="preserve">The percentage of Annual IBH Engaged Patients that have Medicare coverage.</t>
  </si>
  <si>
    <t xml:space="preserve">Medicaid</t>
  </si>
  <si>
    <t xml:space="preserve">The percentage of Annual IBH Engaged Patients that have Medicaid coverage.</t>
  </si>
  <si>
    <t xml:space="preserve">Commercial</t>
  </si>
  <si>
    <t xml:space="preserve">The percentage of Annual IBH Engaged Patients that have private or employer-sponsored coverage.</t>
  </si>
  <si>
    <t xml:space="preserve">Self-Pay</t>
  </si>
  <si>
    <t xml:space="preserve">The percentage of Annual IBH Engaged Patients who are uninsured or paying out-of-pocket.</t>
  </si>
  <si>
    <t xml:space="preserve">.=1 - SUM(B6:B8)</t>
  </si>
  <si>
    <t xml:space="preserve">Legend for the Billing Code Breakdown Below</t>
  </si>
  <si>
    <t xml:space="preserve">CPT/HCPCS CODE</t>
  </si>
  <si>
    <t xml:space="preserve">The standardized 5-digit numeric or alphanumeric code used to identify the specific BH service provided.</t>
  </si>
  <si>
    <t xml:space="preserve">SERVICE DESCRIPTION</t>
  </si>
  <si>
    <t xml:space="preserve">The short definition of what the code is for.</t>
  </si>
  <si>
    <t xml:space="preserve">PAYER</t>
  </si>
  <si>
    <t xml:space="preserve">The specific insurer (Medicare, Medicaid, Commercial, or Self-Pay) that will be billed for this code.</t>
  </si>
  <si>
    <t xml:space="preserve">N/A - User selected.</t>
  </si>
  <si>
    <t xml:space="preserve">EST. RATE</t>
  </si>
  <si>
    <t xml:space="preserve">The expected dollar amount reimbursed by the payer per unit of service. This should be based on your specific payer contracts or national averages.</t>
  </si>
  <si>
    <t xml:space="preserve">FREQUENCY TYPE</t>
  </si>
  <si>
    <t xml:space="preserve">The unit of measurement for billing. This defines if a code is billed "Per Visit" (each visit), "Monthly" (longitudinal care), "Per Year" (screening), etc.</t>
  </si>
  <si>
    <t xml:space="preserve">PAYER RULES</t>
  </si>
  <si>
    <t xml:space="preserve">Critical compliance notes regarding the code, such as time requirements (e.g., "minimum 20 mins") or limitations on how often it can be billed.</t>
  </si>
  <si>
    <t xml:space="preserve">FREQUENCY BENCHMARK</t>
  </si>
  <si>
    <t xml:space="preserve">AI-generated benchmarks for how often this service is typically provided to a patient within a 12-month period. Can be replaced with practice-specific benchmarks if available.</t>
  </si>
  <si>
    <t xml:space="preserve">ANNUAL FREQUENCY</t>
  </si>
  <si>
    <t xml:space="preserve">The actual estimated number of times this specific code will be billed for a single engaged patient over one year.</t>
  </si>
  <si>
    <t xml:space="preserve">ANNUAL REVENUE</t>
  </si>
  <si>
    <t xml:space="preserve">The total projected income for this specific line item, weighted by your payer mix and the number of patients in the program.</t>
  </si>
  <si>
    <t xml:space="preserve">(Annual IBH Engaged Patients) * (Payer Mix %) * (Est. Rate) * (Annual Frequency)</t>
  </si>
  <si>
    <t xml:space="preserve">CPT / HCPCS CODE</t>
  </si>
  <si>
    <t xml:space="preserve">Screening, Brief Intervention, Referral to Treatment (SBIRT)</t>
  </si>
  <si>
    <t xml:space="preserve">Brief Emotional / Behavioral Assessment</t>
  </si>
  <si>
    <t xml:space="preserve">Per visit</t>
  </si>
  <si>
    <t xml:space="preserve">Multiple assessments (e.g., PHQ-9, GAD-7) allowed per visit. Limit: Up to 3 per visit.</t>
  </si>
  <si>
    <t xml:space="preserve">3–8</t>
  </si>
  <si>
    <t xml:space="preserve">Caregiver Health Risk Assessment</t>
  </si>
  <si>
    <t xml:space="preserve">As needed</t>
  </si>
  <si>
    <t xml:space="preserve">One assessment (e.g., EPDS, PHQ-9, GAD-7) allowed per visit.</t>
  </si>
  <si>
    <t xml:space="preserve">1–3</t>
  </si>
  <si>
    <t xml:space="preserve">Smoking / Tobacco Cessation (3-10 mins)</t>
  </si>
  <si>
    <t xml:space="preserve">Per attempt</t>
  </si>
  <si>
    <t xml:space="preserve">Limit: 2 attempts per year; each attempt allows up to 4 sessions (totals 8 sessions per year).</t>
  </si>
  <si>
    <t xml:space="preserve">2–4</t>
  </si>
  <si>
    <t xml:space="preserve">Tobacco / Tobacco Cessation (10+ mins)</t>
  </si>
  <si>
    <t xml:space="preserve">G2011</t>
  </si>
  <si>
    <t xml:space="preserve">SBIRT (Alcohol / Drug) (5-14 mins)</t>
  </si>
  <si>
    <t xml:space="preserve">Assessment (e.g., AUDIT, DAST) and brief intervention. Excludes tobacco. Limit: Up to 4 per year.</t>
  </si>
  <si>
    <t xml:space="preserve">G0396</t>
  </si>
  <si>
    <t xml:space="preserve">SBIRT (Alcohol / Drug) (15-30 mins)</t>
  </si>
  <si>
    <t xml:space="preserve">Assessment (e.g., AUDIT, DAST) and brief intervention. Excludes tobacco. Limit: Up to 1 per year.</t>
  </si>
  <si>
    <t xml:space="preserve">G0397</t>
  </si>
  <si>
    <t xml:space="preserve">SBIRT (Alcohol / Drug) (30+ mins)</t>
  </si>
  <si>
    <t xml:space="preserve">G0442</t>
  </si>
  <si>
    <t xml:space="preserve">Annual Alcohol Misuse Screening (5-15 mins)</t>
  </si>
  <si>
    <t xml:space="preserve">Per year</t>
  </si>
  <si>
    <t xml:space="preserve">Assessment only. Limit: Up to 1 per year.</t>
  </si>
  <si>
    <t xml:space="preserve">G0443</t>
  </si>
  <si>
    <t xml:space="preserve">Brief Alcohol Misuse Counseling (5-15 mins)</t>
  </si>
  <si>
    <t xml:space="preserve">Brief intervention only. Cannot be billed on the same day as G0442. Limit: Up to 4 per year.</t>
  </si>
  <si>
    <t xml:space="preserve">G0444</t>
  </si>
  <si>
    <t xml:space="preserve">Annual Depression Screening</t>
  </si>
  <si>
    <t xml:space="preserve">G2086</t>
  </si>
  <si>
    <t xml:space="preserve">Initial Treatment for SUD / OUD (70+ mins)	</t>
  </si>
  <si>
    <t xml:space="preserve">Monthly</t>
  </si>
  <si>
    <t xml:space="preserve">The first calendar month of office-based treatment for 1 or more Substance Use Disorder (SUDs) (e.g., treatment plan, care coordination, individual or group therapy, and counseling). Limit: 1 per year.</t>
  </si>
  <si>
    <t xml:space="preserve">G2087</t>
  </si>
  <si>
    <t xml:space="preserve">Subsequent Treatment for SUD / OUD (60+ mins)</t>
  </si>
  <si>
    <t xml:space="preserve">Office-based treatment for 1 or more SUDs after the first month (e.g., treatment plan, care coordination, individual or group therapy, and counseling). Limit: 1 per month.</t>
  </si>
  <si>
    <t xml:space="preserve">5–11</t>
  </si>
  <si>
    <t xml:space="preserve">G2088</t>
  </si>
  <si>
    <t xml:space="preserve">Treatment for SUD / OUD Add-On (+30 mins)</t>
  </si>
  <si>
    <t xml:space="preserve">For each additional 30 minutes (mins) of office-based treatment for 1 or more SUDs (e.g., treatment plan, care coordination, individual or group therapy, and counseling). Use as an add-on code with G2086 or G2087. Limit: 1 per month.</t>
  </si>
  <si>
    <t xml:space="preserve">5–12</t>
  </si>
  <si>
    <t xml:space="preserve"> General Behavioral Health Integration (BHI)</t>
  </si>
  <si>
    <t xml:space="preserve">Health Behavior Assessment</t>
  </si>
  <si>
    <t xml:space="preserve">Includes clinical psychologists (CPs), clinical social workers (CSWs), marriage and family therapists (MFTs), and mental health counselors (MHCs). Limit: 1 per day.</t>
  </si>
  <si>
    <t xml:space="preserve">Initial Health Behavior Intervention (30 mins)</t>
  </si>
  <si>
    <t xml:space="preserve">Must be face-to-face with an individual. Includes CPs, CSWs, MFTs, and MHCs. Use 96159 for additional 15-min increments. Limit: 1 per day.</t>
  </si>
  <si>
    <t xml:space="preserve">Health Behavior Intervention Add-on (+15 mins)</t>
  </si>
  <si>
    <t xml:space="preserve">For each additional 15 mins after the initial 30 mins. Must be face-to-face with an individual. Includes CPs, CSWs, MFTs, and MHCs. Use as an add-on code with 96158. Limit: 4 per day.</t>
  </si>
  <si>
    <t xml:space="preserve">General BHI, PCP (&gt; 20 mins)</t>
  </si>
  <si>
    <t xml:space="preserve">Care management for BH conditions per month provided by clinical staff under direction. Limit: 1 per month.</t>
  </si>
  <si>
    <t xml:space="preserve">G0323</t>
  </si>
  <si>
    <t xml:space="preserve">General BHI, BH (&gt; 20 mins)</t>
  </si>
  <si>
    <t xml:space="preserve">Care management for BH conditions per month provided by CPs and CSWs. Limit: 1 per month.</t>
  </si>
  <si>
    <t xml:space="preserve">G0546</t>
  </si>
  <si>
    <t xml:space="preserve">Consultative Discussion / Review (5-10 mins)</t>
  </si>
  <si>
    <t xml:space="preserve">Interprofessional telephone, internet, or electronic health records (EHR) assessment and management service, including a verbal and written report to the treating physician. Includes CPs, CSWs, MFTs, and MHCs. Use other codes for longer durations (e.g., G0547-G0549).</t>
  </si>
  <si>
    <t xml:space="preserve">G0550</t>
  </si>
  <si>
    <t xml:space="preserve">Consultative Time (5+ mins)</t>
  </si>
  <si>
    <t xml:space="preserve">Interprofessional telephone, internet, or EHR assessment and management service, including a written report to the treating physician. Includes CPs, CSWs, MFTs, and MHCs.</t>
  </si>
  <si>
    <t xml:space="preserve">G0551</t>
  </si>
  <si>
    <t xml:space="preserve">Referral Services (30 mins)</t>
  </si>
  <si>
    <t xml:space="preserve">Interprofessional telephone, internet, or EHR referral service. Includes CPs, CSWs, MFTs, and MHCs. </t>
  </si>
  <si>
    <t xml:space="preserve">Psychotherapy (16-37 mins)</t>
  </si>
  <si>
    <t xml:space="preserve">Face-to-face individual therapy. Use other codes for longer durations (e.g., 90834 or 90837).</t>
  </si>
  <si>
    <t xml:space="preserve">Psychotherapy with E/M (16-37 mins)</t>
  </si>
  <si>
    <t xml:space="preserve">Face-to-face individual therapy with medical evaluation and management (E/M) services. Use other codes for longer durations (e.g., 90836 or 90838).</t>
  </si>
  <si>
    <t xml:space="preserve">Interactive Complexity (Add-on)</t>
  </si>
  <si>
    <t xml:space="preserve">Add-on only for psychiatric sessions requiring increased effort due to communication barriers, maladaptive behaviors, or third-party involvement. Use as an add-on with a primary code (e.g., 90834 or 90791).</t>
  </si>
  <si>
    <t xml:space="preserve">Psychiatric Diagnostic Evaluation</t>
  </si>
  <si>
    <t xml:space="preserve">Patient history, mental status examination, risk assessment, diagnosis, and treatment planning. Limit: 1 per year, unless after a significant change in clinical status occurs or a significant break from care (6 months).</t>
  </si>
  <si>
    <t xml:space="preserve">1–2</t>
  </si>
  <si>
    <t xml:space="preserve">Psychiatric Diagnostic Evaluation with E/M</t>
  </si>
  <si>
    <t xml:space="preserve">Patient history, mental status examination, risk assessment, diagnosis, and treatment planning with medical evaluation and management services. Limit: 1 per year, unless after a significant change in clinical status occurs or a significant break from care (6 months).</t>
  </si>
  <si>
    <t xml:space="preserve">G0560</t>
  </si>
  <si>
    <t xml:space="preserve">Safety Planning Interventions (20 mins)</t>
  </si>
  <si>
    <t xml:space="preserve">Safety planning interventions for patients with suicidal crisis or overdose risk.</t>
  </si>
  <si>
    <t xml:space="preserve">G0544</t>
  </si>
  <si>
    <t xml:space="preserve">Post-Crisis Follow-Up Contacts Intervention</t>
  </si>
  <si>
    <t xml:space="preserve">Bill this service once per month, covering up to 4 follow-up calls (typically 10-20 mins) after discharge from an emergency department. Limit: 1 per month.</t>
  </si>
  <si>
    <t xml:space="preserve">G0553</t>
  </si>
  <si>
    <t xml:space="preserve">Initial Digital MH Treatment (20 mins)</t>
  </si>
  <si>
    <t xml:space="preserve">Monthly treatment management services directly related to the patient’s active therapeutic use of the digital mental health treatment (DMHT) device that augments a behavioral therapy plan. Limit: 1 per month.</t>
  </si>
  <si>
    <t xml:space="preserve">G0554</t>
  </si>
  <si>
    <t xml:space="preserve">Digital MH Treatment Add-On (+20 mins)</t>
  </si>
  <si>
    <t xml:space="preserve">Each additional 20 mins of monthly treatment management services directly related to the patient’s active therapeutic use of the DMHT device. Use as an add-on code with G0553. Limit: 1 per month.</t>
  </si>
  <si>
    <t xml:space="preserve">Collaborative Care Model (CoCM)</t>
  </si>
  <si>
    <t xml:space="preserve">Initial CoCM (36-70 mins)</t>
  </si>
  <si>
    <t xml:space="preserve">The first calendar month of behavioral health care manager (BHCM) activities, in consultation with a psychiatric consultant, and directed by the treating physician or other qualified health care professional. Limit: 1 per year.</t>
  </si>
  <si>
    <t xml:space="preserve">1</t>
  </si>
  <si>
    <t xml:space="preserve">Subsequent CoCM (31-60 mins)</t>
  </si>
  <si>
    <t xml:space="preserve">Each subsequent month of BHCM activities after the first month, in consultation with a psychiatric consultant, and directed by the treating physician or other qualified health care professional. Limit: 1 per month.</t>
  </si>
  <si>
    <t xml:space="preserve">CoCM Add-on (+30 mins)</t>
  </si>
  <si>
    <t xml:space="preserve">Each additional 30 mins of BHCM activities. Use as an add-on code with base CPT codes 99492 and 99493.</t>
  </si>
  <si>
    <t xml:space="preserve">G2214</t>
  </si>
  <si>
    <t xml:space="preserve">Initial &amp; Subsequent Psychiatric CoCM</t>
  </si>
  <si>
    <t xml:space="preserve">First 30 mins in a month of BHCM activities, in consultation with a psychiatric consultant, and directed by the treating physician or other qualified health care professional. Use this code if you don’t meet the threshold needed to bill 99492 or 99493. Limit: 1 per month.</t>
  </si>
  <si>
    <t xml:space="preserve">Advanced Primary Care Management (APCM)</t>
  </si>
  <si>
    <t xml:space="preserve">G0556</t>
  </si>
  <si>
    <t xml:space="preserve">APCM Level 1: 0-1 Chronic Conditions</t>
  </si>
  <si>
    <t xml:space="preserve">Bundle code for managing one or fewer chronic conditions. Includes care coordination and BH screening oversight. Only one APCM code (G0556, G0557, or G0558) can be billed for a patient per month. Limit: 1 per month.</t>
  </si>
  <si>
    <t xml:space="preserve">G0557</t>
  </si>
  <si>
    <t xml:space="preserve">APCM Level 2: 2+ Chronic Conditions</t>
  </si>
  <si>
    <t xml:space="preserve">Bundle code for managing 2+ chronic conditions. Includes care coordination and BH screening oversight. Only one APCM code (G0556, G0557, or G0558) can be billed for a patient per month. Limit: 1 per month.</t>
  </si>
  <si>
    <t xml:space="preserve">G0558</t>
  </si>
  <si>
    <t xml:space="preserve">APCM Level 3: High Risk / QMB (Dual Eligible)</t>
  </si>
  <si>
    <t xml:space="preserve">Bundle code for Dual-Eligibles (Medicare/Medicaid) or high-complexity patients. Only one APCM code (G0556, G0557, or G0558) can be billed for a patient per month. Limit: 1 per month.</t>
  </si>
  <si>
    <t xml:space="preserve">Add-On Codes for APCM</t>
  </si>
  <si>
    <t xml:space="preserve">G0568</t>
  </si>
  <si>
    <t xml:space="preserve">APCM-CoCM Initial Add-On</t>
  </si>
  <si>
    <t xml:space="preserve">The first calendar month of behavioral health care manager (BHCM) activities delivered to patients also receiving APCM services. Must be billed by the same practitioner in the same month as an APCM base code (HCPCS G0556, G0557, or G0558). Limit: 1 per year.</t>
  </si>
  <si>
    <t xml:space="preserve">G0569</t>
  </si>
  <si>
    <t xml:space="preserve">APCM-CoCM Subsequent Add-On</t>
  </si>
  <si>
    <r>
      <rPr>
        <sz val="12"/>
        <color rgb="FF1F1F1F"/>
        <rFont val="Arial"/>
        <family val="2"/>
        <charset val="1"/>
      </rPr>
      <t xml:space="preserve">Each subsequent month of BHCM activities after the first month delivered to patients also receiving APCM services. Must be billed by the same practitioner in the same month as an APCM base code (HCPCS G0556, G0557, or G0558). Limit: 1 per month</t>
    </r>
    <r>
      <rPr>
        <sz val="12"/>
        <color rgb="FFFF0000"/>
        <rFont val="Arial"/>
        <family val="2"/>
        <charset val="1"/>
      </rPr>
      <t xml:space="preserve">.</t>
    </r>
  </si>
  <si>
    <t xml:space="preserve">G0570</t>
  </si>
  <si>
    <t xml:space="preserve">APCM-General BHI Add-On</t>
  </si>
  <si>
    <r>
      <rPr>
        <sz val="12"/>
        <color rgb="FF1F1F1F"/>
        <rFont val="Arial"/>
        <family val="2"/>
        <charset val="1"/>
      </rPr>
      <t xml:space="preserve">20+ mins of care management for BH conditions delivered to patients also receiving APCM services. Must be billed by the same practitioner in the same month as an APCM base code (HCPCS G0556, G0557, or G0558). Limit: 1 per month</t>
    </r>
    <r>
      <rPr>
        <sz val="12"/>
        <color rgb="FFFF0000"/>
        <rFont val="Arial"/>
        <family val="2"/>
        <charset val="1"/>
      </rPr>
      <t xml:space="preserve">.</t>
    </r>
  </si>
  <si>
    <t xml:space="preserve">Other</t>
  </si>
  <si>
    <t xml:space="preserve">TOTALS</t>
  </si>
  <si>
    <t xml:space="preserve">FFS Revenue</t>
  </si>
  <si>
    <t xml:space="preserve">Total Medicare FFS Revenue (Annual) ($)</t>
  </si>
  <si>
    <t xml:space="preserve">Calculates the total annual revenue from all Medicare-billed codes.</t>
  </si>
  <si>
    <t xml:space="preserve">.=SUMIF(C22:C86, "Medicare", I22:I86)</t>
  </si>
  <si>
    <t xml:space="preserve">Total Medicaid FFS Revenue (Annual) ($)</t>
  </si>
  <si>
    <t xml:space="preserve">Calculates the total annual revenue from all Medicaid-billed codes.</t>
  </si>
  <si>
    <t xml:space="preserve">.=SUMIF(C22:C86, "Medicaid", I22:I86)</t>
  </si>
  <si>
    <t xml:space="preserve">Total Commercial FFS Revenue (Annual) ($)</t>
  </si>
  <si>
    <t xml:space="preserve">Calculates the total annual revenue from all Commercial-billed codes.</t>
  </si>
  <si>
    <t xml:space="preserve">.=SUMIF(C22:C86, "Commercial", I22:I86)</t>
  </si>
  <si>
    <t xml:space="preserve">Total Self-Pay FFS Revenue (Annual) ($)</t>
  </si>
  <si>
    <t xml:space="preserve">Calculates the total annual revenue from all Self-Pay-billed codes.</t>
  </si>
  <si>
    <t xml:space="preserve">.=SUMIF(C22:C86, "Self-Pay", I22:I86)</t>
  </si>
  <si>
    <t xml:space="preserve">Total FFS Revenue (Annual) ($)</t>
  </si>
  <si>
    <t xml:space="preserve">Calculates the total FFS revenue across all payers and codes.</t>
  </si>
  <si>
    <t xml:space="preserve">.=SUM(I22:I86)</t>
  </si>
  <si>
    <t xml:space="preserve">Expert Insight #1: Align Volume with Payer Frequency Rules</t>
  </si>
  <si>
    <r>
      <rPr>
        <sz val="12"/>
        <rFont val="Arial"/>
        <family val="2"/>
        <charset val="1"/>
      </rPr>
      <t xml:space="preserve">Ensure to select the correct frequency type, and use that frequency to determine the appropriate annual frequency. The most common Medicare billing codes for IBH have been prefilled with the national payment amount (non-facility price)</t>
    </r>
    <r>
      <rPr>
        <strike val="true"/>
        <sz val="12"/>
        <rFont val="Arial"/>
        <family val="2"/>
        <charset val="1"/>
      </rPr>
      <t xml:space="preserve"> </t>
    </r>
    <r>
      <rPr>
        <sz val="12"/>
        <rFont val="Arial"/>
        <family val="2"/>
        <charset val="1"/>
      </rPr>
      <t xml:space="preserve">based on the CY 2026 Medicare Physician Fee Schedule. [33]</t>
    </r>
  </si>
  <si>
    <r>
      <rPr>
        <b val="true"/>
        <sz val="12"/>
        <rFont val="Arial"/>
        <family val="2"/>
        <charset val="1"/>
      </rPr>
      <t xml:space="preserve">Note on Regional Variation</t>
    </r>
    <r>
      <rPr>
        <sz val="12"/>
        <rFont val="Arial"/>
        <family val="2"/>
        <charset val="1"/>
      </rPr>
      <t xml:space="preserve">: Medicare reimbursement rules, rates, and coverage for specific provider or care setting types, or certain services (e.g., telehealth) are not entirely consistent nationwide and can vary by state or region. Eligible providers can also vary based on state laws.</t>
    </r>
  </si>
  <si>
    <t xml:space="preserve">Verify the prefilled codes, rates, and rules with your local Medicare Administrative Contractor (MAC) and state or regional billing authorities to ensure accuracy for your specific state or region:</t>
  </si>
  <si>
    <t xml:space="preserve">•https://www.cms.gov/medicare/physician-fee-schedule/search</t>
  </si>
  <si>
    <t xml:space="preserve">•https://telehealth.hhs.gov/providers/best-practice-guides/telehealth-for-behavioral-health/billing-for-telebehavioral-health</t>
  </si>
  <si>
    <t xml:space="preserve">AI-generated benchmarks are included for the Medicare billing codes. Below are AI-generated Annual Frequency benchmarks by frequency type. These benchmarks can be replaced with more accurate benchmarks using data from your electronic health records and billing claims.</t>
  </si>
  <si>
    <r>
      <rPr>
        <b val="true"/>
        <sz val="12"/>
        <color rgb="FF000000"/>
        <rFont val="Arial"/>
        <family val="2"/>
        <charset val="1"/>
      </rPr>
      <t xml:space="preserve"> • Per Episode: </t>
    </r>
    <r>
      <rPr>
        <sz val="12"/>
        <color rgb="FF000000"/>
        <rFont val="Arial"/>
        <family val="2"/>
        <charset val="1"/>
      </rPr>
      <t xml:space="preserve">Try</t>
    </r>
    <r>
      <rPr>
        <b val="true"/>
        <sz val="12"/>
        <color rgb="FF000000"/>
        <rFont val="Arial"/>
        <family val="2"/>
        <charset val="1"/>
      </rPr>
      <t xml:space="preserve"> </t>
    </r>
    <r>
      <rPr>
        <sz val="12"/>
        <color rgb="FF000000"/>
        <rFont val="Arial"/>
        <family val="2"/>
        <charset val="1"/>
      </rPr>
      <t xml:space="preserve">1–2. Limits are based on the start of a treatment cycle; if a patient is discharged and re-referred, a new initial code may be used. Some payers limit this to 1 or 2 episodes per year.</t>
    </r>
  </si>
  <si>
    <r>
      <rPr>
        <b val="true"/>
        <sz val="12"/>
        <color rgb="FF000000"/>
        <rFont val="Arial"/>
        <family val="2"/>
        <charset val="1"/>
      </rPr>
      <t xml:space="preserve"> • Per Attempt: </t>
    </r>
    <r>
      <rPr>
        <sz val="12"/>
        <color rgb="FF000000"/>
        <rFont val="Arial"/>
        <family val="2"/>
        <charset val="1"/>
      </rPr>
      <t xml:space="preserve">Try 2–4</t>
    </r>
    <r>
      <rPr>
        <b val="true"/>
        <sz val="12"/>
        <color rgb="FF000000"/>
        <rFont val="Arial"/>
        <family val="2"/>
        <charset val="1"/>
      </rPr>
      <t xml:space="preserve">. </t>
    </r>
    <r>
      <rPr>
        <sz val="12"/>
        <color rgb="FF000000"/>
        <rFont val="Arial"/>
        <family val="2"/>
        <charset val="1"/>
      </rPr>
      <t xml:space="preserve">Limits are often capped at 2 attempts per year. Each attempt can contain multiple subunits (sessions); Medicare allows up to 4 sessions per attempt (8 total sessions per year).</t>
    </r>
  </si>
  <si>
    <r>
      <rPr>
        <sz val="12"/>
        <rFont val="Arial"/>
        <family val="2"/>
        <charset val="1"/>
      </rPr>
      <t xml:space="preserve"> • </t>
    </r>
    <r>
      <rPr>
        <b val="true"/>
        <sz val="12"/>
        <rFont val="Arial"/>
        <family val="2"/>
        <charset val="1"/>
      </rPr>
      <t xml:space="preserve">Per Visit:</t>
    </r>
    <r>
      <rPr>
        <sz val="12"/>
        <rFont val="Arial"/>
        <family val="2"/>
        <charset val="1"/>
      </rPr>
      <t xml:space="preserve"> Try</t>
    </r>
    <r>
      <rPr>
        <b val="true"/>
        <sz val="12"/>
        <rFont val="Arial"/>
        <family val="2"/>
        <charset val="1"/>
      </rPr>
      <t xml:space="preserve"> </t>
    </r>
    <r>
      <rPr>
        <sz val="12"/>
        <rFont val="Arial"/>
        <family val="2"/>
        <charset val="1"/>
      </rPr>
      <t xml:space="preserve">3–8</t>
    </r>
    <r>
      <rPr>
        <b val="true"/>
        <sz val="12"/>
        <rFont val="Arial"/>
        <family val="2"/>
        <charset val="1"/>
      </rPr>
      <t xml:space="preserve">. </t>
    </r>
    <r>
      <rPr>
        <sz val="12"/>
        <rFont val="Arial"/>
        <family val="2"/>
        <charset val="1"/>
      </rPr>
      <t xml:space="preserve">Some codes (e.g., 96127) allow for multiple units to be billed in a single encounter if different screens are used. While there is no hard annual limit, payers often cap the number of units allowed per day (usually 2–4).</t>
    </r>
  </si>
  <si>
    <t xml:space="preserve">   Conversely, certain codes (e.g., 90834) are single units, meaning you cannot bill multiple units for one encounter.</t>
  </si>
  <si>
    <r>
      <rPr>
        <sz val="12"/>
        <color rgb="FF000000"/>
        <rFont val="Arial"/>
        <family val="2"/>
        <charset val="1"/>
      </rPr>
      <t xml:space="preserve"> • </t>
    </r>
    <r>
      <rPr>
        <b val="true"/>
        <sz val="12"/>
        <color rgb="FF000000"/>
        <rFont val="Arial"/>
        <family val="2"/>
        <charset val="1"/>
      </rPr>
      <t xml:space="preserve">Monthly:</t>
    </r>
    <r>
      <rPr>
        <sz val="12"/>
        <color rgb="FF000000"/>
        <rFont val="Arial"/>
        <family val="2"/>
        <charset val="1"/>
      </rPr>
      <t xml:space="preserve"> Try 5–12. These are limited to one claim per calendar month. There are no units for the base code, as it covers all care coordination provided during that 30-day window.</t>
    </r>
  </si>
  <si>
    <r>
      <rPr>
        <sz val="12"/>
        <color rgb="FF000000"/>
        <rFont val="Arial"/>
        <family val="2"/>
        <charset val="1"/>
      </rPr>
      <t xml:space="preserve"> </t>
    </r>
    <r>
      <rPr>
        <b val="true"/>
        <sz val="12"/>
        <color rgb="FF000000"/>
        <rFont val="Arial"/>
        <family val="2"/>
        <charset val="1"/>
      </rPr>
      <t xml:space="preserve">•</t>
    </r>
    <r>
      <rPr>
        <sz val="12"/>
        <color rgb="FF000000"/>
        <rFont val="Arial"/>
        <family val="2"/>
        <charset val="1"/>
      </rPr>
      <t xml:space="preserve"> </t>
    </r>
    <r>
      <rPr>
        <b val="true"/>
        <sz val="12"/>
        <color rgb="FF000000"/>
        <rFont val="Arial"/>
        <family val="2"/>
        <charset val="1"/>
      </rPr>
      <t xml:space="preserve">Per Year:</t>
    </r>
    <r>
      <rPr>
        <sz val="12"/>
        <color rgb="FF000000"/>
        <rFont val="Arial"/>
        <family val="2"/>
        <charset val="1"/>
      </rPr>
      <t xml:space="preserve"> Try 1. These codes are strictly limited to one reimbursement per patient per 365 days. There are no subunits; a second billing within the year will be denied.</t>
    </r>
  </si>
  <si>
    <r>
      <rPr>
        <sz val="12"/>
        <color rgb="FF000000"/>
        <rFont val="Arial"/>
        <family val="2"/>
        <charset val="1"/>
      </rPr>
      <t xml:space="preserve"> • </t>
    </r>
    <r>
      <rPr>
        <b val="true"/>
        <sz val="12"/>
        <color rgb="FF000000"/>
        <rFont val="Arial"/>
        <family val="2"/>
        <charset val="1"/>
      </rPr>
      <t xml:space="preserve">As Needed:</t>
    </r>
    <r>
      <rPr>
        <sz val="12"/>
        <color rgb="FF000000"/>
        <rFont val="Arial"/>
        <family val="2"/>
        <charset val="1"/>
      </rPr>
      <t xml:space="preserve"> Try 1–3.</t>
    </r>
    <r>
      <rPr>
        <b val="true"/>
        <sz val="12"/>
        <color rgb="FF000000"/>
        <rFont val="Arial"/>
        <family val="2"/>
        <charset val="1"/>
      </rPr>
      <t xml:space="preserve"> </t>
    </r>
    <r>
      <rPr>
        <sz val="12"/>
        <color rgb="FF000000"/>
        <rFont val="Arial"/>
        <family val="2"/>
        <charset val="1"/>
      </rPr>
      <t xml:space="preserve">These codes are typically subunits of a primary code and can often be billed in multiple units if time thresholds are met. There is no annual limit, but they must stack on a primary monthly or per-visit code.</t>
    </r>
  </si>
  <si>
    <r>
      <rPr>
        <b val="true"/>
        <sz val="12"/>
        <color rgb="FF000000"/>
        <rFont val="Arial"/>
        <family val="2"/>
        <charset val="1"/>
      </rPr>
      <t xml:space="preserve">Note on Payer Frequency Rules</t>
    </r>
    <r>
      <rPr>
        <sz val="12"/>
        <color rgb="FF000000"/>
        <rFont val="Arial"/>
        <family val="2"/>
        <charset val="1"/>
      </rPr>
      <t xml:space="preserve">: Even if a patient needs 20 therapy visits, some payer plans cap visits at 12 per year without prior authorization. Check your payer contracts to ensure your Annual Frequency doesn't exceed these soft caps.</t>
    </r>
  </si>
  <si>
    <t xml:space="preserve">Additionally, not every patient engages for a full year. For instance, if 50% of patients remain in treatment for 12 months and the other 50% for 2 months, the Annual Frequency for codes billed monthly for the relevant treatments could be entered as 7.</t>
  </si>
  <si>
    <t xml:space="preserve">You generally cannot bill 90834 (Psychotherapy) and 99492 (CoCM) for the same patient in the same month unless they are for distinct, unrelated issues. Your Annual Frequency should reflect this and other exclusivity rules.</t>
  </si>
  <si>
    <t xml:space="preserve"> • FFS Payment Models:https://integrationacademy.ahrq.gov/products/playbooks/financing-toolkit/planning-your-ibh-funding-mix/arrangements-with-payers</t>
  </si>
  <si>
    <t xml:space="preserve">E. Direct Revenue - Alternative Payment Models (APMs)</t>
  </si>
  <si>
    <t xml:space="preserve">Pay for Performance (P4P) Incentives</t>
  </si>
  <si>
    <t xml:space="preserve">Total P4P Incentives Earned ($)</t>
  </si>
  <si>
    <t xml:space="preserve">The total annual amount of revenue received from payers for P4P incentives.</t>
  </si>
  <si>
    <t xml:space="preserve">IBH Attribution (%)</t>
  </si>
  <si>
    <r>
      <rPr>
        <sz val="12"/>
        <color rgb="FF000000"/>
        <rFont val="Arial"/>
        <family val="2"/>
        <charset val="1"/>
      </rPr>
      <t xml:space="preserve">The estimated percentage of this revenue driven by the IBH program. </t>
    </r>
    <r>
      <rPr>
        <b val="true"/>
        <sz val="12"/>
        <color rgb="FF000000"/>
        <rFont val="Arial"/>
        <family val="2"/>
        <charset val="1"/>
      </rPr>
      <t xml:space="preserve">See Expert Insight #3 below for benchmarks.</t>
    </r>
  </si>
  <si>
    <t xml:space="preserve">IBH P4P Revenue ($)</t>
  </si>
  <si>
    <t xml:space="preserve">Calculates the total annual amount of P4P payment revenue credited specifically to the IBH program.</t>
  </si>
  <si>
    <t xml:space="preserve">(Total P4P Incentives Earned) * (IBH Attribution)</t>
  </si>
  <si>
    <t xml:space="preserve">Administrative Reinvestment (%)</t>
  </si>
  <si>
    <t xml:space="preserve">The percentage of IBH P4P revenue that is reinvested to cover IBH program operating expenses.</t>
  </si>
  <si>
    <t xml:space="preserve">Primary Care Provider Allocation (%)</t>
  </si>
  <si>
    <t xml:space="preserve">The percentage of IBH P4P revenue that is distributed to primary care providers as a bonus.</t>
  </si>
  <si>
    <t xml:space="preserve">Behavioral Health Provider Allocation (%)</t>
  </si>
  <si>
    <t xml:space="preserve">The percentage of IBH P4P revenue that is distributed to behavioral health providers as a bonus.</t>
  </si>
  <si>
    <t xml:space="preserve">P4P Contribution Margin</t>
  </si>
  <si>
    <t xml:space="preserve">Calculates the total annual amount that IBH P4P revenue contributes to covering IBH program operating expenses.</t>
  </si>
  <si>
    <t xml:space="preserve">(IBH P4P Revenue) * (Administrative Reinvestment)</t>
  </si>
  <si>
    <t xml:space="preserve">Bundled / Episode-Based Payments</t>
  </si>
  <si>
    <t xml:space="preserve">Total Bundled Payments Earned ($)</t>
  </si>
  <si>
    <t xml:space="preserve">The total annual amount of revenue received from payers for bundled payments.</t>
  </si>
  <si>
    <t xml:space="preserve">IBH Bundled Payment Revenue ($)</t>
  </si>
  <si>
    <t xml:space="preserve">Calculates the total annual amount of bundled payment revenue credited specifically to the IBH program.</t>
  </si>
  <si>
    <t xml:space="preserve">(Total Bundled Payments Earned) * (IBH Attribution)</t>
  </si>
  <si>
    <t xml:space="preserve">The percentage of IBH bundled payment revenue that is reinvested to cover IBH program operating expenses.</t>
  </si>
  <si>
    <t xml:space="preserve">The percentage of IBH bundled payment revenue that is distributed to primary care providers as a bonus.</t>
  </si>
  <si>
    <t xml:space="preserve">The percentage of IBH bundled payment revenue that is distributed to behavioral health providers as a bonus.</t>
  </si>
  <si>
    <t xml:space="preserve">Bundled / Episode-Based Payments Contribution Margin</t>
  </si>
  <si>
    <t xml:space="preserve">Calculates the total annual amount that IBH bundled payment revenue contributes to covering IBH program operating expenses.</t>
  </si>
  <si>
    <t xml:space="preserve">(IBH Bundled Payment Revenue) * (Administrative Reinvestment)</t>
  </si>
  <si>
    <t xml:space="preserve">Shared Savings / Shared Risk</t>
  </si>
  <si>
    <t xml:space="preserve">Total Shared Savings Earned ($)</t>
  </si>
  <si>
    <t xml:space="preserve">The total annual amount of shared savings revenue received from payers for a defined population.</t>
  </si>
  <si>
    <t xml:space="preserve">IBH Shared Savings Revenue ($)</t>
  </si>
  <si>
    <t xml:space="preserve">Calculates the total annual amount of shared savings revenue credited specifically to the IBH program.</t>
  </si>
  <si>
    <t xml:space="preserve">(Total Shared Savings Earned) * (IBH Attribution)</t>
  </si>
  <si>
    <t xml:space="preserve">The percentage of IBH shared savings revenue that is reinvested to cover IBH program operating expenses.</t>
  </si>
  <si>
    <t xml:space="preserve">The percentage of IBH shared savings revenue that is distributed to primary care providers as a bonus.</t>
  </si>
  <si>
    <t xml:space="preserve">The percentage of IBH shared savings revenue that is distributed to behavioral health providers as a bonus.</t>
  </si>
  <si>
    <t xml:space="preserve"> Shared Savings Contribution Margin</t>
  </si>
  <si>
    <t xml:space="preserve">Calculates the total annual amount that shared savings contribute to covering IBH program operating expenses.</t>
  </si>
  <si>
    <t xml:space="preserve">(IBH Shared Savings Revenue) * (Administrative Reinvestment)</t>
  </si>
  <si>
    <t xml:space="preserve">Global Payment / Capitation</t>
  </si>
  <si>
    <t xml:space="preserve">Per Member Per Month (PMPM) Rate ($)</t>
  </si>
  <si>
    <t xml:space="preserve">The fixed payment received per member per month, regardless of services used.</t>
  </si>
  <si>
    <t xml:space="preserve">Number of Enrolled Patients</t>
  </si>
  <si>
    <t xml:space="preserve">The number of patients for whom you receive a global / capitated payment each month.</t>
  </si>
  <si>
    <t xml:space="preserve">Total Global Payments Earned ($)</t>
  </si>
  <si>
    <t xml:space="preserve">Calculates the total annual amount of global / capitated payment revenue received from payers.</t>
  </si>
  <si>
    <t xml:space="preserve">(PMPM Rate) * (Number of Enrolled Patients) * (12 months)</t>
  </si>
  <si>
    <t xml:space="preserve">IBH Global Payment Revenue ($)</t>
  </si>
  <si>
    <t xml:space="preserve">Calculates the total annual amount of global / capitated payment revenue credited specifically to the IBH program.</t>
  </si>
  <si>
    <t xml:space="preserve">(Total Global Payments Earned) * (IBH Attribution)</t>
  </si>
  <si>
    <t xml:space="preserve">The percentage of IBH global payment revenue that is reinvested to cover IBH program operating expenses.</t>
  </si>
  <si>
    <t xml:space="preserve">The percentage of IBH global payment revenue that is distributed to primary care providers as a bonus.</t>
  </si>
  <si>
    <t xml:space="preserve">The percentage of IBH global payment revenue that is distributed to behavioral health providers as a bonus.</t>
  </si>
  <si>
    <t xml:space="preserve">Total Capitation Contribution Margin</t>
  </si>
  <si>
    <t xml:space="preserve">Calculates the total annual amount that global payments contribute to covering IBH program operating expenses.</t>
  </si>
  <si>
    <t xml:space="preserve">(IBH Global Payment Revenue) * (Administrative Reinvestment)</t>
  </si>
  <si>
    <t xml:space="preserve">Direct Primary Care (DPC)</t>
  </si>
  <si>
    <t xml:space="preserve">Monthly Fee ($)</t>
  </si>
  <si>
    <t xml:space="preserve">The recurring monthly fee charged to DPC members.</t>
  </si>
  <si>
    <t xml:space="preserve">Number of Members</t>
  </si>
  <si>
    <t xml:space="preserve">The total number of members enrolled in the DPC model.</t>
  </si>
  <si>
    <t xml:space="preserve">Total DPC Fees Earned ($)</t>
  </si>
  <si>
    <t xml:space="preserve">Calculates the total annual amount of DPC payment revenue received from payers.</t>
  </si>
  <si>
    <t xml:space="preserve">(Monthly Fee) * (Number of Members) * (12 months)</t>
  </si>
  <si>
    <t xml:space="preserve">IBH DPC Revenue ($)</t>
  </si>
  <si>
    <t xml:space="preserve">(Total DPC Fees Earned) * (IBH Attribution)</t>
  </si>
  <si>
    <t xml:space="preserve">The percentage of IBH DPC revenue that is reinvested to cover IBH program operating expenses.</t>
  </si>
  <si>
    <t xml:space="preserve">The percentage of IBH DPC revenue that is distributed to primary care providers as a bonus.</t>
  </si>
  <si>
    <t xml:space="preserve">The percentage of IBH DPC revenue that is distributed to behavioral health providers as a bonus.</t>
  </si>
  <si>
    <t xml:space="preserve">Total DPC Contribution Margin</t>
  </si>
  <si>
    <t xml:space="preserve">Calculates the total annual revenue from DPC fees allocated to IBH program operating expenses.</t>
  </si>
  <si>
    <t xml:space="preserve">(IBH DPC Revenue) * (Administrative Reinvestment)</t>
  </si>
  <si>
    <t xml:space="preserve">Total IBH Attributed APM Revenue (Annual) ($)</t>
  </si>
  <si>
    <t xml:space="preserve">Sums the total IBH attributed revenue for all APM types.</t>
  </si>
  <si>
    <t xml:space="preserve">.=SUM(B6,B15,B24,B35,B46)</t>
  </si>
  <si>
    <t xml:space="preserve">Total APM Contribution Margin (Annual) ($)</t>
  </si>
  <si>
    <t xml:space="preserve">Sums the amount of total IBH attributed to APM revenue, offsetting IBH program operating expenses.</t>
  </si>
  <si>
    <t xml:space="preserve">.=SUM(B10,B19,B28,B39,B50)</t>
  </si>
  <si>
    <t xml:space="preserve">Total Primary Care Provider Incentives (Annual) ($)</t>
  </si>
  <si>
    <t xml:space="preserve">Sums the total amount of IBH attributed to APM revenue that is distributed to primary care providers as a bonus.</t>
  </si>
  <si>
    <t xml:space="preserve">.=(B6*B8)+(B15*B17)+(B24*B26)+(B35*B37)+(B46*B48)</t>
  </si>
  <si>
    <t xml:space="preserve">Total Behavioral Health Provider Incentives (Annual) ($)</t>
  </si>
  <si>
    <t xml:space="preserve">Sums the total amount of IBH attributed to APM revenue that is distributed to behavioral health providers as a bonus.</t>
  </si>
  <si>
    <t xml:space="preserve">.=(B6*B9)+(B15*B18)+(B24*B27)+(B35*B38)+(B46*B49)</t>
  </si>
  <si>
    <t xml:space="preserve">Expert Insight #1: Reinforce IBH with APMs &amp; Vice-Versa</t>
  </si>
  <si>
    <t xml:space="preserve">The relationship between IBH and APMs can be reciprocal and self-reinforcing.</t>
  </si>
  <si>
    <r>
      <rPr>
        <b val="true"/>
        <sz val="12"/>
        <color rgb="FF000000"/>
        <rFont val="Arial"/>
        <family val="2"/>
        <charset val="1"/>
      </rPr>
      <t xml:space="preserve"> • APMs Can Drive IBH Quality</t>
    </r>
    <r>
      <rPr>
        <sz val="12"/>
        <color rgb="FF000000"/>
        <rFont val="Arial"/>
        <family val="2"/>
        <charset val="1"/>
      </rPr>
      <t xml:space="preserve">: Exposure to value based payment can increase IBH model fidelity by 9–30%, and increases the likelihood of patient depression remission by 45%. [14]</t>
    </r>
  </si>
  <si>
    <r>
      <rPr>
        <b val="true"/>
        <sz val="12"/>
        <color rgb="FF000000"/>
        <rFont val="Arial"/>
        <family val="2"/>
        <charset val="1"/>
      </rPr>
      <t xml:space="preserve"> • IBH Can Protect APM Revenue</t>
    </r>
    <r>
      <rPr>
        <sz val="12"/>
        <color rgb="FF000000"/>
        <rFont val="Arial"/>
        <family val="2"/>
        <charset val="1"/>
      </rPr>
      <t xml:space="preserve">: High-fidelity IBH provides the documentation and clinical outcomes necessary to hit the benchmarks in APMs. [34]</t>
    </r>
  </si>
  <si>
    <t xml:space="preserve">Expert Insight #2: Retain Maximum Value-Based Payments (VBPs)</t>
  </si>
  <si>
    <t xml:space="preserve">Practices that pool incentives across all payers can create a sizable enough fund to warrant IBH investments, such as hiring additional Behavioral Health Consultants or Care Managers. [34] Those practices that successfully retain their maximum VBPs:</t>
  </si>
  <si>
    <t xml:space="preserve"> • Focus on quality documentation, ensuring clinical measures (e.g., depression screenings) are documented correctly by IBH staff.</t>
  </si>
  <si>
    <t xml:space="preserve"> • Do not count on unearned performance bonuses to pay for operations. They treat the funds as restricted until the performance period is finalized.</t>
  </si>
  <si>
    <t xml:space="preserve">Expert Insight #3: Attribute IBH in Your APMs</t>
  </si>
  <si>
    <t xml:space="preserve">IBH can be attributed to the total APM revenue for primary care practices based on targeted quality improvements and total cost of care reduction.</t>
  </si>
  <si>
    <r>
      <rPr>
        <sz val="12"/>
        <rFont val="Arial"/>
        <family val="2"/>
        <charset val="1"/>
      </rPr>
      <t xml:space="preserve">• </t>
    </r>
    <r>
      <rPr>
        <b val="true"/>
        <sz val="12"/>
        <rFont val="Arial"/>
        <family val="2"/>
        <charset val="1"/>
      </rPr>
      <t xml:space="preserve">Quality Measures Proportion &amp; Weighting</t>
    </r>
    <r>
      <rPr>
        <sz val="12"/>
        <rFont val="Arial"/>
        <family val="2"/>
        <charset val="1"/>
      </rPr>
      <t xml:space="preserve">: For example, the Centers for Medicare &amp; Medicaid Services (CMS) Merit-based Incentive Payment System (MIPS) Quality Payment Program practices report on six measures (including 1 outcome or high-priority measure). [13]</t>
    </r>
  </si>
  <si>
    <t xml:space="preserve">  Every measure you submit can be worth up to 10 points, based on how your performance rate compares to the measure’s benchmark. Several IBH-related measures (e.g., Depression Remission at Twelve Months and Suicide Safety Planning) are considered high priority, and often have more generous benchmarks (with higher point values) because they are outcome-based. </t>
  </si>
  <si>
    <t xml:space="preserve">  In other words, it can be easier to earn 10 points on an IBH-related measure than it is to earn 10 points on a common medical measure (many of which are capped - ineligible for all 10 points).</t>
  </si>
  <si>
    <t xml:space="preserve">  If one of your six reported measures are IBH-related, IBH is mathematically responsible for 16.7% of the total Quality category score reporting requirement, and may be a higher percentage of your actual points earned.</t>
  </si>
  <si>
    <r>
      <rPr>
        <sz val="12"/>
        <color rgb="FF000000"/>
        <rFont val="Arial"/>
        <family val="2"/>
        <charset val="1"/>
      </rPr>
      <t xml:space="preserve">• </t>
    </r>
    <r>
      <rPr>
        <b val="true"/>
        <sz val="12"/>
        <color rgb="FF000000"/>
        <rFont val="Arial"/>
        <family val="2"/>
        <charset val="1"/>
      </rPr>
      <t xml:space="preserve">Total Cost of Care Reduction</t>
    </r>
    <r>
      <rPr>
        <sz val="12"/>
        <color rgb="FF000000"/>
        <rFont val="Arial"/>
        <family val="2"/>
        <charset val="1"/>
      </rPr>
      <t xml:space="preserve">:  Large-scale claims analyses show that effective behavioral health integration can reduce total cost of care by 5–16%. [11, 43] If your Annual IBH Engaged Patients are largely high-cost behavioral health patients (part of the 5.7% of patients that drives 44% of total healthcare costs), the reductions in total cost of care should surpass this benchmark. [41]</t>
    </r>
  </si>
  <si>
    <t xml:space="preserve"> • Alternative Payment Models: https://integrationacademy.ahrq.gov/products/playbooks/financing-toolkit/planning-your-ibh-funding-mix/arrangements-with-payers</t>
  </si>
  <si>
    <t xml:space="preserve">F. Contributed Revenue - Grants &amp; Gifts</t>
  </si>
  <si>
    <t xml:space="preserve">Total Grant Revenue ($)</t>
  </si>
  <si>
    <t xml:space="preserve">The estimated annual amount of grant funding provided by foundations, corporations, or government agencies to support the IBH program.</t>
  </si>
  <si>
    <t xml:space="preserve">Total Gift Revenue ($)</t>
  </si>
  <si>
    <t xml:space="preserve">The estimated annual amount of funding from philanthropic gifts to support the IBH program.</t>
  </si>
  <si>
    <t xml:space="preserve">Total In-Kind Donation Revenue ($)</t>
  </si>
  <si>
    <t xml:space="preserve">The estimated annual value of in-kind donations to support the IBH program.</t>
  </si>
  <si>
    <t xml:space="preserve">Total Graduate Medical Education Funds ($)</t>
  </si>
  <si>
    <t xml:space="preserve">The total funding specifically tied to physician residency training (e.g., psychiatry residents). This includes dollars allocated to the practice for resident rotations or to offset the salary of the attending/trainer supervising those residents.</t>
  </si>
  <si>
    <t xml:space="preserve">Other Grant &amp; Gift Funds ($)</t>
  </si>
  <si>
    <t xml:space="preserve">Any additional funding sources not captured above.</t>
  </si>
  <si>
    <t xml:space="preserve">Total Annual Contributed Revenue (Excludes Year 1) ($)</t>
  </si>
  <si>
    <t xml:space="preserve">Sums all recurring grant and gift funding after Year 1.</t>
  </si>
  <si>
    <t xml:space="preserve">.=SUM(B3:B7)</t>
  </si>
  <si>
    <t xml:space="preserve">Expert Insight #1: Recognize the Role of Recurring Contributed Revenue</t>
  </si>
  <si>
    <t xml:space="preserve">Recurring contributed revenue can serve as a foundational floor for financing IBH:</t>
  </si>
  <si>
    <r>
      <rPr>
        <sz val="12"/>
        <color rgb="FF000000"/>
        <rFont val="Arial"/>
        <family val="2"/>
        <charset val="1"/>
      </rPr>
      <t xml:space="preserve"> • </t>
    </r>
    <r>
      <rPr>
        <b val="true"/>
        <sz val="12"/>
        <color rgb="FF000000"/>
        <rFont val="Arial"/>
        <family val="2"/>
        <charset val="1"/>
      </rPr>
      <t xml:space="preserve">Multi-Year Federal / State Grant Funding: </t>
    </r>
    <r>
      <rPr>
        <sz val="12"/>
        <color rgb="FF000000"/>
        <rFont val="Arial"/>
        <family val="2"/>
        <charset val="1"/>
      </rPr>
      <t xml:space="preserve">Many federal and state grant programs supporting integrated behavioral health are awarded over 3 to 5 years and can provide the stability needed to hire permanent staff and establish long-term clinical workflows.</t>
    </r>
  </si>
  <si>
    <r>
      <rPr>
        <b val="true"/>
        <sz val="12"/>
        <rFont val="Arial"/>
        <family val="2"/>
        <charset val="1"/>
      </rPr>
      <t xml:space="preserve"> • Permanent Gifts: </t>
    </r>
    <r>
      <rPr>
        <sz val="12"/>
        <rFont val="Arial"/>
        <family val="2"/>
        <charset val="1"/>
      </rPr>
      <t xml:space="preserve">Endowments</t>
    </r>
    <r>
      <rPr>
        <b val="true"/>
        <sz val="12"/>
        <rFont val="Arial"/>
        <family val="2"/>
        <charset val="1"/>
      </rPr>
      <t xml:space="preserve"> </t>
    </r>
    <r>
      <rPr>
        <sz val="12"/>
        <rFont val="Arial"/>
        <family val="2"/>
        <charset val="1"/>
      </rPr>
      <t xml:space="preserve">can provide a predictable, recurring annual payout (typically 4–5% of the principal). These funds can lower the overall break-even point and be used to fund high-value, nonbillable roles such as Community Health Workers.</t>
    </r>
  </si>
  <si>
    <r>
      <rPr>
        <b val="true"/>
        <sz val="12"/>
        <rFont val="Arial"/>
        <family val="2"/>
        <charset val="1"/>
      </rPr>
      <t xml:space="preserve"> • Graduate Medical Education (GME) Funds:</t>
    </r>
    <r>
      <rPr>
        <sz val="12"/>
        <rFont val="Arial"/>
        <family val="2"/>
        <charset val="1"/>
      </rPr>
      <t xml:space="preserve"> GME funds can provide a more stable, recurring revenue stream in an academic or teaching-hospital setting. These funds can cover the integration of psychiatry residents or behavioral health interns into a primary care practice.</t>
    </r>
  </si>
  <si>
    <t xml:space="preserve"> • Grants &amp; Gifts:https://integrationacademy.ahrq.gov/products/playbooks/financing-toolkit/planning-your-ibh-funding-mix/grants-and-gifts</t>
  </si>
  <si>
    <t xml:space="preserve"> • Graduate Medical Education Funds: https://integrationacademy.ahrq.gov/products/playbooks/financing-toolkit/planning-your-ibh-funding-mix/graduate-medical-education-funds</t>
  </si>
  <si>
    <t xml:space="preserve">Service Line 1:</t>
  </si>
  <si>
    <t xml:space="preserve">The amount of funds allocated to the IBH program from this service line.</t>
  </si>
  <si>
    <t xml:space="preserve">Service Line 2:</t>
  </si>
  <si>
    <t xml:space="preserve">Service Line 3:</t>
  </si>
  <si>
    <t xml:space="preserve">Service Line 4:</t>
  </si>
  <si>
    <t xml:space="preserve">Service Line 5:</t>
  </si>
  <si>
    <t xml:space="preserve">Calculates the annual revenue reallocated from profitable service lines within the organization to the IBH program after Year 1.</t>
  </si>
  <si>
    <t xml:space="preserve">.=SUM(B4:B8)</t>
  </si>
  <si>
    <t xml:space="preserve">Expert Insight #1: Recognize IBH as a Value Multiplier</t>
  </si>
  <si>
    <t xml:space="preserve">Cross-subsidization is a strategic reallocation of funds from profitable services and high-margin departments to the IBH program to ensure that the clinical mission—treating the whole person</t>
  </si>
  <si>
    <r>
      <rPr>
        <sz val="12"/>
        <color rgb="FF000000"/>
        <rFont val="Arial"/>
        <family val="2"/>
        <charset val="1"/>
      </rPr>
      <t xml:space="preserve">—is not</t>
    </r>
    <r>
      <rPr>
        <sz val="12"/>
        <rFont val="Arial"/>
        <family val="2"/>
        <charset val="1"/>
      </rPr>
      <t xml:space="preserve"> compromised by the limitations of traditional FFS payment models. The value IBH adds (see t</t>
    </r>
    <r>
      <rPr>
        <sz val="12"/>
        <color rgb="FF000000"/>
        <rFont val="Arial"/>
        <family val="2"/>
        <charset val="1"/>
      </rPr>
      <t xml:space="preserve">ab H: Revenue Protection &amp; Medical Cost Offset) warrants a strategic shift in how profitability</t>
    </r>
  </si>
  <si>
    <t xml:space="preserve">is measured across the organization. Do not expect behavioral health to be a standalone profit center. </t>
  </si>
  <si>
    <t xml:space="preserve">  • Cross-Subsidization: https://integrationacademy.ahrq.gov/products/playbooks/financing-toolkit/planning-your-ibh-funding-mix/cross-subsidization</t>
  </si>
  <si>
    <t xml:space="preserve">Revenue Protection (Clinic Value)</t>
  </si>
  <si>
    <t xml:space="preserve">Primary Care Provider (PCP) Efficiency / Productivity</t>
  </si>
  <si>
    <t xml:space="preserve">PCP Time Recovered Per Visit (Minutes)</t>
  </si>
  <si>
    <r>
      <rPr>
        <sz val="12"/>
        <color rgb="FF000000"/>
        <rFont val="Arial"/>
        <family val="2"/>
        <charset val="1"/>
      </rPr>
      <t xml:space="preserve">The estimated number of minutes per visit saved by the IBH program. </t>
    </r>
    <r>
      <rPr>
        <b val="true"/>
        <sz val="12"/>
        <color rgb="FF000000"/>
        <rFont val="Arial"/>
        <family val="2"/>
        <charset val="1"/>
      </rPr>
      <t xml:space="preserve">See Expert Insight #1 below for benchmarks.</t>
    </r>
  </si>
  <si>
    <r>
      <rPr>
        <sz val="12"/>
        <color rgb="FF000000"/>
        <rFont val="Arial"/>
        <family val="2"/>
        <charset val="1"/>
      </rPr>
      <t xml:space="preserve">The total volume of billable encounters required to ser</t>
    </r>
    <r>
      <rPr>
        <sz val="12"/>
        <rFont val="Arial"/>
        <family val="2"/>
        <charset val="1"/>
      </rPr>
      <t xml:space="preserve">ve your IBH-</t>
    </r>
    <r>
      <rPr>
        <sz val="12"/>
        <color rgb="FF000000"/>
        <rFont val="Arial"/>
        <family val="2"/>
        <charset val="1"/>
      </rPr>
      <t xml:space="preserve">engaged patient population annually.</t>
    </r>
  </si>
  <si>
    <t xml:space="preserve">.='B. Volume &amp; Capacity'!B10</t>
  </si>
  <si>
    <t xml:space="preserve">Avg. PCP Appointment Length (Minutes)</t>
  </si>
  <si>
    <r>
      <rPr>
        <sz val="12"/>
        <rFont val="Arial"/>
        <family val="2"/>
        <charset val="1"/>
      </rPr>
      <t xml:space="preserve">The standard primary care provider's appointment length. </t>
    </r>
    <r>
      <rPr>
        <b val="true"/>
        <sz val="12"/>
        <rFont val="Arial"/>
        <family val="2"/>
        <charset val="1"/>
      </rPr>
      <t xml:space="preserve">See Expert Insight #1 below for benchmarks.</t>
    </r>
  </si>
  <si>
    <t xml:space="preserve">Recaptured PCP Capacity (Slots)</t>
  </si>
  <si>
    <t xml:space="preserve">Calculates the total new medical appointment slots created by the IBH program.</t>
  </si>
  <si>
    <r>
      <rPr>
        <sz val="12"/>
        <color rgb="FF000000"/>
        <rFont val="Arial"/>
        <family val="2"/>
        <charset val="1"/>
      </rPr>
      <t xml:space="preserve">((PCP Time Recovered) *  (IBH Visit Demand)) / (PCP Appt</t>
    </r>
    <r>
      <rPr>
        <sz val="12"/>
        <color rgb="FFFF0000"/>
        <rFont val="Arial"/>
        <family val="2"/>
        <charset val="1"/>
      </rPr>
      <t xml:space="preserve">.</t>
    </r>
    <r>
      <rPr>
        <sz val="12"/>
        <color rgb="FF000000"/>
        <rFont val="Arial"/>
        <family val="2"/>
        <charset val="1"/>
      </rPr>
      <t xml:space="preserve"> Length)</t>
    </r>
  </si>
  <si>
    <t xml:space="preserve">Slot Utilization Rate (%)</t>
  </si>
  <si>
    <r>
      <rPr>
        <sz val="12"/>
        <color rgb="FF000000"/>
        <rFont val="Arial"/>
        <family val="2"/>
        <charset val="1"/>
      </rPr>
      <t xml:space="preserve">The percentage of new appointment slots that actually get filled with a paying patient. </t>
    </r>
    <r>
      <rPr>
        <b val="true"/>
        <sz val="12"/>
        <color rgb="FF000000"/>
        <rFont val="Arial"/>
        <family val="2"/>
        <charset val="1"/>
      </rPr>
      <t xml:space="preserve">See Expert Insight #1 below for benchmarks.</t>
    </r>
  </si>
  <si>
    <t xml:space="preserve">Avg. Revenue Per PCP Visit ($)</t>
  </si>
  <si>
    <t xml:space="preserve">The average revenue per patient encounter with a primary care provider.</t>
  </si>
  <si>
    <t xml:space="preserve">Calculates the projected annual revenue recaptured by converting recovered primary care provider time into billable clinical capacity.</t>
  </si>
  <si>
    <t xml:space="preserve">(Recaptured PCP Capacity) * (Slot Utilization Rate) * (Avg. Revenue per PCP Visit)</t>
  </si>
  <si>
    <t xml:space="preserve">Medical Cost Offset (System / Payer Value)</t>
  </si>
  <si>
    <t xml:space="preserve">Emergency Department (ED) Visit Diversion</t>
  </si>
  <si>
    <t xml:space="preserve">Baseline Annual ED Visits per Patient </t>
  </si>
  <si>
    <r>
      <rPr>
        <sz val="12"/>
        <color rgb="FF000000"/>
        <rFont val="Arial"/>
        <family val="2"/>
        <charset val="1"/>
      </rPr>
      <t xml:space="preserve">The average number of ED visits per patient, per year, prior to the IBH program. </t>
    </r>
    <r>
      <rPr>
        <b val="true"/>
        <sz val="12"/>
        <color rgb="FF000000"/>
        <rFont val="Arial"/>
        <family val="2"/>
        <charset val="1"/>
      </rPr>
      <t xml:space="preserve">See Expert Insight #1 below for benchmarks.</t>
    </r>
  </si>
  <si>
    <t xml:space="preserve">Reduction in Annual ED Utilization Rate (%)</t>
  </si>
  <si>
    <r>
      <rPr>
        <sz val="12"/>
        <color rgb="FF000000"/>
        <rFont val="Arial"/>
        <family val="2"/>
        <charset val="1"/>
      </rPr>
      <t xml:space="preserve">The estimated percentage reduction in ED visits per engaged patient annually due to the IBH program. </t>
    </r>
    <r>
      <rPr>
        <b val="true"/>
        <sz val="12"/>
        <color rgb="FF000000"/>
        <rFont val="Arial"/>
        <family val="2"/>
        <charset val="1"/>
      </rPr>
      <t xml:space="preserve">See Expert Insight #1 below for benchmarks.</t>
    </r>
  </si>
  <si>
    <t xml:space="preserve">Avg. Cost Per Avoided ED Visit ($)</t>
  </si>
  <si>
    <r>
      <rPr>
        <sz val="12"/>
        <color rgb="FF000000"/>
        <rFont val="Arial"/>
        <family val="2"/>
        <charset val="1"/>
      </rPr>
      <t xml:space="preserve">The estimated cost of a non-admitting emergency department visit. </t>
    </r>
    <r>
      <rPr>
        <b val="true"/>
        <sz val="12"/>
        <color rgb="FF000000"/>
        <rFont val="Arial"/>
        <family val="2"/>
        <charset val="1"/>
      </rPr>
      <t xml:space="preserve">See Expert Insight #1 below for benchmarks.</t>
    </r>
  </si>
  <si>
    <t xml:space="preserve">Total ED Visit Savings ($)</t>
  </si>
  <si>
    <t xml:space="preserve">Calculates the total annual cost savings from avoided ED visits.</t>
  </si>
  <si>
    <t xml:space="preserve">(Baseline) * (Reduced Utilization Rate) * (Avg. Cost Avoided ) * (IBH Engaged Patients)</t>
  </si>
  <si>
    <t xml:space="preserve">Inpatient Admission Reduction</t>
  </si>
  <si>
    <t xml:space="preserve">Baseline Annual Admissions per Patient</t>
  </si>
  <si>
    <r>
      <rPr>
        <sz val="12"/>
        <color rgb="FF000000"/>
        <rFont val="Arial"/>
        <family val="2"/>
        <charset val="1"/>
      </rPr>
      <t xml:space="preserve">The average number of hospitalizations per year for this population prior to the IBH program. </t>
    </r>
    <r>
      <rPr>
        <b val="true"/>
        <sz val="12"/>
        <color rgb="FF000000"/>
        <rFont val="Arial"/>
        <family val="2"/>
        <charset val="1"/>
      </rPr>
      <t xml:space="preserve">See Expert Insight #1 below for benchmarks.</t>
    </r>
  </si>
  <si>
    <t xml:space="preserve">Hospitalization / Inpatient Stay Cost Avoided Per Event ($)</t>
  </si>
  <si>
    <r>
      <rPr>
        <sz val="12"/>
        <color rgb="FF000000"/>
        <rFont val="Arial"/>
        <family val="2"/>
        <charset val="1"/>
      </rPr>
      <t xml:space="preserve">The estimated cost of one hospitalization / inpatient stay. </t>
    </r>
    <r>
      <rPr>
        <b val="true"/>
        <sz val="12"/>
        <color rgb="FF000000"/>
        <rFont val="Arial"/>
        <family val="2"/>
        <charset val="1"/>
      </rPr>
      <t xml:space="preserve">See Expert Insight #1 below for benchmarks.</t>
    </r>
  </si>
  <si>
    <t xml:space="preserve">Reduction in Annual Hospitalizations / Inpatient Stays (%)</t>
  </si>
  <si>
    <r>
      <rPr>
        <sz val="12"/>
        <color rgb="FF000000"/>
        <rFont val="Arial"/>
        <family val="2"/>
        <charset val="1"/>
      </rPr>
      <t xml:space="preserve">The estimated percentage reduction in hospitalizations / inpatient stays per engaged patient annually due to the IBH program. </t>
    </r>
    <r>
      <rPr>
        <b val="true"/>
        <sz val="12"/>
        <color rgb="FF000000"/>
        <rFont val="Arial"/>
        <family val="2"/>
        <charset val="1"/>
      </rPr>
      <t xml:space="preserve">See Expert Insight #1 below for benchmarks.</t>
    </r>
  </si>
  <si>
    <t xml:space="preserve">Total Hospitalization / Inpatient Stay Savings ($)</t>
  </si>
  <si>
    <t xml:space="preserve">Calculates the total annual cost savings from avoided hospitalizations / inpatient stays. </t>
  </si>
  <si>
    <t xml:space="preserve">(Baseline) * (Percentage Reduced) * (Avg. Cost Avoided) * (IBH Engaged Patients)</t>
  </si>
  <si>
    <t xml:space="preserve">Sums the total projected reduction in high-cost acute care expenditures (ED visits and inpatient stays) for IBH-engaged patients.</t>
  </si>
  <si>
    <t xml:space="preserve">.=SUM(B21,B27)</t>
  </si>
  <si>
    <t xml:space="preserve">Expert Insight #1: Tailor Your Business Case</t>
  </si>
  <si>
    <t xml:space="preserve">While the national benchmarks provided below give you a place to start, your most powerful tool for making a strong business case is your own data.</t>
  </si>
  <si>
    <t xml:space="preserve">If possible, mine your electronic health record data for PCP appointment time data and reach out to your affiliated health system or payers for claims, total cost of care data, or ED utilization reports for medical cost offset calculations.</t>
  </si>
  <si>
    <r>
      <rPr>
        <b val="true"/>
        <sz val="12"/>
        <rFont val="Arial"/>
        <family val="2"/>
        <charset val="1"/>
      </rPr>
      <t xml:space="preserve"> • PCP Time Recovered Per Visit</t>
    </r>
    <r>
      <rPr>
        <sz val="12"/>
        <rFont val="Arial"/>
        <family val="2"/>
        <charset val="1"/>
      </rPr>
      <t xml:space="preserve">: Literature suggests integration saves 2–12 minutes per PCP encounter. [5-7]</t>
    </r>
  </si>
  <si>
    <r>
      <rPr>
        <b val="true"/>
        <sz val="12"/>
        <color rgb="FF000000"/>
        <rFont val="Arial"/>
        <family val="2"/>
        <charset val="1"/>
      </rPr>
      <t xml:space="preserve"> • Avg. PCP Appointment Length: </t>
    </r>
    <r>
      <rPr>
        <sz val="12"/>
        <color rgb="FF000000"/>
        <rFont val="Arial"/>
        <family val="2"/>
        <charset val="1"/>
      </rPr>
      <t xml:space="preserve">The average primary care provider's appointment length is 18 minutes. [8]</t>
    </r>
  </si>
  <si>
    <r>
      <rPr>
        <b val="true"/>
        <sz val="12"/>
        <color rgb="FF000000"/>
        <rFont val="Arial"/>
        <family val="2"/>
        <charset val="1"/>
      </rPr>
      <t xml:space="preserve"> • Slot Utilization Rate</t>
    </r>
    <r>
      <rPr>
        <sz val="12"/>
        <color rgb="FF000000"/>
        <rFont val="Arial"/>
        <family val="2"/>
        <charset val="1"/>
      </rPr>
      <t xml:space="preserve">: While there is no benchmarking data available for this metric, it is tied to scheduling agility. Assess if / how well your practice or system implements IBH open access strategies [9] and select a percentage that reflects your current operational capacity:</t>
    </r>
  </si>
  <si>
    <r>
      <rPr>
        <sz val="12"/>
        <color rgb="FF000000"/>
        <rFont val="Arial"/>
        <family val="2"/>
        <charset val="1"/>
      </rPr>
      <t xml:space="preserve">    </t>
    </r>
    <r>
      <rPr>
        <sz val="16"/>
        <color rgb="FF000000"/>
        <rFont val="Arial"/>
        <family val="2"/>
        <charset val="1"/>
      </rPr>
      <t xml:space="preserve">◦</t>
    </r>
    <r>
      <rPr>
        <sz val="12"/>
        <color rgb="FF000000"/>
        <rFont val="Arial"/>
        <family val="2"/>
        <charset val="1"/>
      </rPr>
      <t xml:space="preserve"> Achieve 22–26 billable hours per week (approx. 60% of a 40-hour week).</t>
    </r>
  </si>
  <si>
    <r>
      <rPr>
        <sz val="12"/>
        <color rgb="FF000000"/>
        <rFont val="Arial"/>
        <family val="2"/>
        <charset val="1"/>
      </rPr>
      <t xml:space="preserve">    </t>
    </r>
    <r>
      <rPr>
        <sz val="16"/>
        <color rgb="FF000000"/>
        <rFont val="Arial"/>
        <family val="2"/>
        <charset val="1"/>
      </rPr>
      <t xml:space="preserve">◦</t>
    </r>
    <r>
      <rPr>
        <sz val="12"/>
        <color rgb="FF000000"/>
        <rFont val="Arial"/>
        <family val="2"/>
        <charset val="1"/>
      </rPr>
      <t xml:space="preserve"> Rotate same-day access duties (e.g., intake and initial assessments) across the team to maintain flexibility.</t>
    </r>
  </si>
  <si>
    <r>
      <rPr>
        <sz val="12"/>
        <color rgb="FF000000"/>
        <rFont val="Arial"/>
        <family val="2"/>
        <charset val="1"/>
      </rPr>
      <t xml:space="preserve">    </t>
    </r>
    <r>
      <rPr>
        <sz val="16"/>
        <color rgb="FF000000"/>
        <rFont val="Arial"/>
        <family val="2"/>
        <charset val="1"/>
      </rPr>
      <t xml:space="preserve">◦</t>
    </r>
    <r>
      <rPr>
        <sz val="12"/>
        <color rgb="FF000000"/>
        <rFont val="Arial"/>
        <family val="2"/>
        <charset val="1"/>
      </rPr>
      <t xml:space="preserve"> Use centralized, real-time EHR scheduling at the front desk to maximize PCP up-time by filling cancellations.</t>
    </r>
  </si>
  <si>
    <r>
      <rPr>
        <b val="true"/>
        <sz val="12"/>
        <color rgb="FF000000"/>
        <rFont val="Arial"/>
        <family val="2"/>
        <charset val="1"/>
      </rPr>
      <t xml:space="preserve"> • Avg. Revenue Per PCP Visit:</t>
    </r>
    <r>
      <rPr>
        <sz val="12"/>
        <color rgb="FF000000"/>
        <rFont val="Arial"/>
        <family val="2"/>
        <charset val="1"/>
      </rPr>
      <t xml:space="preserve"> In 2022, PCP reimbursement per visit averaged $259. [15]</t>
    </r>
  </si>
  <si>
    <r>
      <rPr>
        <sz val="12"/>
        <color rgb="FF000000"/>
        <rFont val="Arial"/>
        <family val="2"/>
        <charset val="1"/>
      </rPr>
      <t xml:space="preserve"> • </t>
    </r>
    <r>
      <rPr>
        <b val="true"/>
        <sz val="12"/>
        <color rgb="FF000000"/>
        <rFont val="Arial"/>
        <family val="2"/>
        <charset val="1"/>
      </rPr>
      <t xml:space="preserve">Baseline Annual ED Visits per Patient</t>
    </r>
    <r>
      <rPr>
        <sz val="12"/>
        <color rgb="FF000000"/>
        <rFont val="Arial"/>
        <family val="2"/>
        <charset val="1"/>
      </rPr>
      <t xml:space="preserve">: The national average is 43 visits per 100 people (.43 per patient)</t>
    </r>
    <r>
      <rPr>
        <b val="true"/>
        <sz val="12"/>
        <color rgb="FF000000"/>
        <rFont val="Arial"/>
        <family val="2"/>
        <charset val="1"/>
      </rPr>
      <t xml:space="preserve"> </t>
    </r>
    <r>
      <rPr>
        <sz val="12"/>
        <color rgb="FF000000"/>
        <rFont val="Arial"/>
        <family val="2"/>
        <charset val="1"/>
      </rPr>
      <t xml:space="preserve">for U.S. adults. [16]</t>
    </r>
  </si>
  <si>
    <r>
      <rPr>
        <b val="true"/>
        <sz val="12"/>
        <color rgb="FF000000"/>
        <rFont val="Arial"/>
        <family val="2"/>
        <charset val="1"/>
      </rPr>
      <t xml:space="preserve"> • ED Visit Diversion</t>
    </r>
    <r>
      <rPr>
        <sz val="12"/>
        <color rgb="FF000000"/>
        <rFont val="Arial"/>
        <family val="2"/>
        <charset val="1"/>
      </rPr>
      <t xml:space="preserve">: IBH models have been shown to reduce ED visits by 0%–23%</t>
    </r>
    <r>
      <rPr>
        <b val="true"/>
        <sz val="12"/>
        <color rgb="FF000000"/>
        <rFont val="Arial"/>
        <family val="2"/>
        <charset val="1"/>
      </rPr>
      <t xml:space="preserve"> </t>
    </r>
    <r>
      <rPr>
        <sz val="12"/>
        <color rgb="FF000000"/>
        <rFont val="Arial"/>
        <family val="2"/>
        <charset val="1"/>
      </rPr>
      <t xml:space="preserve">[18-20, 34] </t>
    </r>
  </si>
  <si>
    <r>
      <rPr>
        <sz val="12"/>
        <color rgb="FF000000"/>
        <rFont val="Arial"/>
        <family val="2"/>
        <charset val="1"/>
      </rPr>
      <t xml:space="preserve"> • </t>
    </r>
    <r>
      <rPr>
        <b val="true"/>
        <sz val="12"/>
        <color rgb="FF000000"/>
        <rFont val="Arial"/>
        <family val="2"/>
        <charset val="1"/>
      </rPr>
      <t xml:space="preserve">Avg. Cost Per ED Visit:</t>
    </r>
    <r>
      <rPr>
        <sz val="12"/>
        <color rgb="FF000000"/>
        <rFont val="Arial"/>
        <family val="2"/>
        <charset val="1"/>
      </rPr>
      <t xml:space="preserve"> In 2021, the average cost for a non-admitting ED visit was $750. [17]</t>
    </r>
  </si>
  <si>
    <r>
      <rPr>
        <sz val="12"/>
        <color rgb="FF000000"/>
        <rFont val="Arial"/>
        <family val="2"/>
        <charset val="1"/>
      </rPr>
      <t xml:space="preserve"> • </t>
    </r>
    <r>
      <rPr>
        <b val="true"/>
        <sz val="12"/>
        <color rgb="FF000000"/>
        <rFont val="Arial"/>
        <family val="2"/>
        <charset val="1"/>
      </rPr>
      <t xml:space="preserve">Baseline Annual Admissions per Patient</t>
    </r>
    <r>
      <rPr>
        <sz val="12"/>
        <color rgb="FF000000"/>
        <rFont val="Arial"/>
        <family val="2"/>
        <charset val="1"/>
      </rPr>
      <t xml:space="preserve">: In 2024, the national average was 99 admissions per 1,000 people (.099 per patient)</t>
    </r>
    <r>
      <rPr>
        <b val="true"/>
        <sz val="12"/>
        <color rgb="FF000000"/>
        <rFont val="Arial"/>
        <family val="2"/>
        <charset val="1"/>
      </rPr>
      <t xml:space="preserve">. </t>
    </r>
    <r>
      <rPr>
        <sz val="12"/>
        <color rgb="FF000000"/>
        <rFont val="Arial"/>
        <family val="2"/>
        <charset val="1"/>
      </rPr>
      <t xml:space="preserve">[42]</t>
    </r>
  </si>
  <si>
    <r>
      <rPr>
        <sz val="12"/>
        <color rgb="FF000000"/>
        <rFont val="Arial"/>
        <family val="2"/>
        <charset val="1"/>
      </rPr>
      <t xml:space="preserve"> • </t>
    </r>
    <r>
      <rPr>
        <b val="true"/>
        <sz val="12"/>
        <color rgb="FF000000"/>
        <rFont val="Arial"/>
        <family val="2"/>
        <charset val="1"/>
      </rPr>
      <t xml:space="preserve">Inpatient Admission Reduction:</t>
    </r>
    <r>
      <rPr>
        <sz val="12"/>
        <color rgb="FF000000"/>
        <rFont val="Arial"/>
        <family val="2"/>
        <charset val="1"/>
      </rPr>
      <t xml:space="preserve"> During the five program years of the CMS CPC+ Model, CPC+ reduced the rate of acute hospitalizations by about 1%. [34]</t>
    </r>
  </si>
  <si>
    <r>
      <rPr>
        <sz val="12"/>
        <color rgb="FF000000"/>
        <rFont val="Arial"/>
        <family val="2"/>
        <charset val="1"/>
      </rPr>
      <t xml:space="preserve"> </t>
    </r>
    <r>
      <rPr>
        <b val="true"/>
        <sz val="12"/>
        <color rgb="FF000000"/>
        <rFont val="Arial"/>
        <family val="2"/>
        <charset val="1"/>
      </rPr>
      <t xml:space="preserve">• Avg. Hospitalization Cost:</t>
    </r>
    <r>
      <rPr>
        <sz val="12"/>
        <color rgb="FF000000"/>
        <rFont val="Arial"/>
        <family val="2"/>
        <charset val="1"/>
      </rPr>
      <t xml:space="preserve"> The average adjusted cost per inpatient stay at community hospitals in 2019 was $14,101. [44]</t>
    </r>
  </si>
  <si>
    <t xml:space="preserve">Expert Insight #2: Address Conflicting Priorities</t>
  </si>
  <si>
    <t xml:space="preserve">When IBH reduces hospitalizations, it technically reduces a source of gross revenue for health systems. However, managing high-cost behavioral patients in an outpatient clinic—rather than in low-margin, avoidable inpatient stays—can improve the bottom line by:</t>
  </si>
  <si>
    <r>
      <rPr>
        <sz val="12"/>
        <color rgb="FF000000"/>
        <rFont val="Arial"/>
        <family val="2"/>
        <charset val="1"/>
      </rPr>
      <t xml:space="preserve"> • </t>
    </r>
    <r>
      <rPr>
        <b val="true"/>
        <sz val="12"/>
        <color rgb="FF000000"/>
        <rFont val="Arial"/>
        <family val="2"/>
        <charset val="1"/>
      </rPr>
      <t xml:space="preserve">Capacity Optimization</t>
    </r>
    <r>
      <rPr>
        <sz val="12"/>
        <color rgb="FF000000"/>
        <rFont val="Arial"/>
        <family val="2"/>
        <charset val="1"/>
      </rPr>
      <t xml:space="preserve">: Clearing ED and inpatient units of low-acuity behavioral crises to make room for high-complexity, high-margin surgical and specialty cases.</t>
    </r>
  </si>
  <si>
    <r>
      <rPr>
        <sz val="12"/>
        <color rgb="FF000000"/>
        <rFont val="Arial"/>
        <family val="2"/>
        <charset val="1"/>
      </rPr>
      <t xml:space="preserve"> • </t>
    </r>
    <r>
      <rPr>
        <b val="true"/>
        <sz val="12"/>
        <color rgb="FF000000"/>
        <rFont val="Arial"/>
        <family val="2"/>
        <charset val="1"/>
      </rPr>
      <t xml:space="preserve">Care Optimization</t>
    </r>
    <r>
      <rPr>
        <sz val="12"/>
        <color rgb="FF000000"/>
        <rFont val="Arial"/>
        <family val="2"/>
        <charset val="1"/>
      </rPr>
      <t xml:space="preserve">: Securing value-based performance payments for clinics, hospitals, and systems.</t>
    </r>
  </si>
  <si>
    <t xml:space="preserve">Expert Insight #3: Use Value Data Strategically</t>
  </si>
  <si>
    <t xml:space="preserve">Revenue Protection represents the money the clinic can potentially keep. Medical Cost Offset represents the money that the system or payer can potentially save.</t>
  </si>
  <si>
    <r>
      <rPr>
        <sz val="12"/>
        <color rgb="FF000000"/>
        <rFont val="Arial"/>
        <family val="2"/>
        <charset val="1"/>
      </rPr>
      <t xml:space="preserve"> • </t>
    </r>
    <r>
      <rPr>
        <b val="true"/>
        <sz val="12"/>
        <color rgb="FF000000"/>
        <rFont val="Arial"/>
        <family val="2"/>
        <charset val="1"/>
      </rPr>
      <t xml:space="preserve">Use Revenue Protection to demonstrate that IBH is budget-friendly, budget-neutral, or even profitable for an outpatient clinic: </t>
    </r>
    <r>
      <rPr>
        <sz val="12"/>
        <color rgb="FF000000"/>
        <rFont val="Arial"/>
        <family val="2"/>
        <charset val="1"/>
      </rPr>
      <t xml:space="preserve">This data can be a great asset when speaking to Clinic Managers, Physician Owners, or Department Chairs focused on daily operations and overhead for an outpatient office.</t>
    </r>
  </si>
  <si>
    <r>
      <rPr>
        <sz val="12"/>
        <rFont val="Arial"/>
        <family val="2"/>
        <charset val="1"/>
      </rPr>
      <t xml:space="preserve"> • </t>
    </r>
    <r>
      <rPr>
        <b val="true"/>
        <sz val="12"/>
        <rFont val="Arial"/>
        <family val="2"/>
        <charset val="1"/>
      </rPr>
      <t xml:space="preserve">Use Medical Cost Offset to position an outpatient clinic as a high-value partner for future value-based payment arrangements:</t>
    </r>
    <r>
      <rPr>
        <sz val="12"/>
        <rFont val="Arial"/>
        <family val="2"/>
        <charset val="1"/>
      </rPr>
      <t xml:space="preserve"> This data can be a great asset when speaking to Health System Chief Executive Officers  or Chief Financial Officers or when negotiating with insurance payers for higher reimbursement rates, capitation rates, performance incentives, or shared-savings.</t>
    </r>
  </si>
  <si>
    <t xml:space="preserve"> • IBH Revenue and Savings Considerations:https://integrationacademy.ahrq.gov/products/playbooks/financing-toolkit/calculating-costs-and-savings/revenue-and-savings-considerations</t>
  </si>
  <si>
    <t xml:space="preserve">I. Start-Up </t>
  </si>
  <si>
    <t xml:space="preserve">One-Time Start-Up Costs</t>
  </si>
  <si>
    <t xml:space="preserve">Facility Renovation / Expansion Costs ($)</t>
  </si>
  <si>
    <t xml:space="preserve">The total expenses for modifying or enlarging physical space to accommodate new IBH operations.</t>
  </si>
  <si>
    <t xml:space="preserve">Initial Medical / Office Equipment Purchases ($)</t>
  </si>
  <si>
    <t xml:space="preserve">The total expenses for new or used essential equipment needed for IBH services (e.g., diagnostic tools and testing equipment) and general IBH office functions (e.g., computers, furniture).</t>
  </si>
  <si>
    <t xml:space="preserve">Initial Information Technology (IT) Infrastructure Setup Costs ($)</t>
  </si>
  <si>
    <t xml:space="preserve">The total expenses for establishing core IT systems, including software licenses or subscriptions, electronic devices (e.g., tablets or cell phones), and the initial configuration of electronic health records (EHR) systems for the IBH program.</t>
  </si>
  <si>
    <t xml:space="preserve">Initial Training and Credentialing ($)</t>
  </si>
  <si>
    <t xml:space="preserve">The total expenses associated with preparing staff for new roles or systems, including professional development, certifications, and the administrative fees for physician and other provider credentialing with insurance payers. Note: Consider the "lost revenue" of training days when calculating this amount.</t>
  </si>
  <si>
    <t xml:space="preserve">Initial Supplies and Materials Costs ($)</t>
  </si>
  <si>
    <t xml:space="preserve">The total expenses for stocking up on consumables necessary for the first phase of IBH operations, such as patient educational materials and office and/or medical supplies.</t>
  </si>
  <si>
    <t xml:space="preserve">Initial Marketing and Branding ($)</t>
  </si>
  <si>
    <t xml:space="preserve">The total expenses associated with announcing the IBH program's launch, including logo design, website development, initial advertising campaigns, and public relations efforts.</t>
  </si>
  <si>
    <t xml:space="preserve">Other One-Time Start-Up Costs ($)</t>
  </si>
  <si>
    <t xml:space="preserve">Any additional non-recurring expenses not captured above.</t>
  </si>
  <si>
    <t xml:space="preserve">.=SUM(B4:B11)</t>
  </si>
  <si>
    <t xml:space="preserve">One-Time Start-Up Funding</t>
  </si>
  <si>
    <t xml:space="preserve">Federal Grants ($)</t>
  </si>
  <si>
    <t xml:space="preserve">The total grant funding received from agencies of the U.S. federal government to support the IBH program.</t>
  </si>
  <si>
    <t xml:space="preserve">State &amp; Local Government Grants ($)</t>
  </si>
  <si>
    <t xml:space="preserve">The total grant funding received from state, county, or municipal governments to support the IBH program.</t>
  </si>
  <si>
    <t xml:space="preserve">Nonprofit, Foundation, &amp; Professional Associations Grants ($)</t>
  </si>
  <si>
    <r>
      <rPr>
        <sz val="12"/>
        <color rgb="FF000000"/>
        <rFont val="Arial"/>
        <family val="2"/>
        <charset val="1"/>
      </rPr>
      <t xml:space="preserve">The total grant funding received from private foundations,</t>
    </r>
    <r>
      <rPr>
        <sz val="12"/>
        <rFont val="Arial"/>
        <family val="2"/>
        <charset val="1"/>
      </rPr>
      <t xml:space="preserve"> nonp</t>
    </r>
    <r>
      <rPr>
        <sz val="12"/>
        <color rgb="FF000000"/>
        <rFont val="Arial"/>
        <family val="2"/>
        <charset val="1"/>
      </rPr>
      <t xml:space="preserve">rofit organizations, and professional associations to support the IBH program.</t>
    </r>
  </si>
  <si>
    <t xml:space="preserve">Commercial Grants ($)</t>
  </si>
  <si>
    <t xml:space="preserve">The total grant funding received from private corporations or businesses to support the IBH program.</t>
  </si>
  <si>
    <t xml:space="preserve">Philanthropic Gifts ($)</t>
  </si>
  <si>
    <t xml:space="preserve">The total funding received from voluntary, non-reciprocal transfers of money, assets, or property from individuals, corporations, or foundations to support the IBH program.</t>
  </si>
  <si>
    <t xml:space="preserve">Venture Capital &amp; Angel Investors ($)</t>
  </si>
  <si>
    <t xml:space="preserve">The total funding received from individual investors or investment firms to support the IBH program.</t>
  </si>
  <si>
    <t xml:space="preserve">Cross-Subsidization / Internal Investments ($)</t>
  </si>
  <si>
    <t xml:space="preserve">The total funding received from existing organizational profits generated from other products, services, or business lines to support the IBH program.</t>
  </si>
  <si>
    <t xml:space="preserve">Graduate Medical Education Funds ($)</t>
  </si>
  <si>
    <t xml:space="preserve">Other One-Time Start-Up Funds ($)</t>
  </si>
  <si>
    <t xml:space="preserve">Any additional one-time funding sources not captured above.</t>
  </si>
  <si>
    <t xml:space="preserve">.=SUM(B15:B23)</t>
  </si>
  <si>
    <t xml:space="preserve">Net Start-Up Capital Reserve</t>
  </si>
  <si>
    <t xml:space="preserve">Net Start-Up Capital Reserve ($)</t>
  </si>
  <si>
    <t xml:space="preserve">Calculates the net surplus or deficit of initial investment. A positive value indicates that start-up funding exceeds initial costs, providing a "liquidity cushion" to cover the operational gap during the first few months of provider credentialing and ramp-up.</t>
  </si>
  <si>
    <t xml:space="preserve">.=(Total One-Time Start-Up Funding) - (Total One-Time Start-Up Costs)</t>
  </si>
  <si>
    <t xml:space="preserve">Expert Insight #1: Mind the Start-Up Gap</t>
  </si>
  <si>
    <t xml:space="preserve">Revenue in Year 1 may be lower than subsequent years due to [45]:</t>
  </si>
  <si>
    <r>
      <rPr>
        <b val="true"/>
        <sz val="12"/>
        <color rgb="FF000000"/>
        <rFont val="Arial"/>
        <family val="2"/>
        <charset val="1"/>
      </rPr>
      <t xml:space="preserve"> • Credentialing Lag:</t>
    </r>
    <r>
      <rPr>
        <sz val="12"/>
        <color rgb="FF000000"/>
        <rFont val="Arial"/>
        <family val="2"/>
        <charset val="1"/>
      </rPr>
      <t xml:space="preserve"> Delay for behavioral health clinicians to be fully credentialed with all payers.</t>
    </r>
  </si>
  <si>
    <r>
      <rPr>
        <b val="true"/>
        <sz val="12"/>
        <color rgb="FF000000"/>
        <rFont val="Arial"/>
        <family val="2"/>
        <charset val="1"/>
      </rPr>
      <t xml:space="preserve"> • Workflow Adjustment</t>
    </r>
    <r>
      <rPr>
        <sz val="12"/>
        <color rgb="FF000000"/>
        <rFont val="Arial"/>
        <family val="2"/>
        <charset val="1"/>
      </rPr>
      <t xml:space="preserve">: Time required to transition workflows.</t>
    </r>
  </si>
  <si>
    <r>
      <rPr>
        <b val="true"/>
        <sz val="12"/>
        <color rgb="FF000000"/>
        <rFont val="Arial"/>
        <family val="2"/>
        <charset val="1"/>
      </rPr>
      <t xml:space="preserve"> • Learning Curve:</t>
    </r>
    <r>
      <rPr>
        <sz val="12"/>
        <color rgb="FF000000"/>
        <rFont val="Arial"/>
        <family val="2"/>
        <charset val="1"/>
      </rPr>
      <t xml:space="preserve"> Time needed for necessary staff training and culture change.</t>
    </r>
  </si>
  <si>
    <t xml:space="preserve">Costs in Year 1 may be higher than subsequent years due to [20]:</t>
  </si>
  <si>
    <r>
      <rPr>
        <b val="true"/>
        <sz val="12"/>
        <color rgb="FF000000"/>
        <rFont val="Arial"/>
        <family val="2"/>
        <charset val="1"/>
      </rPr>
      <t xml:space="preserve"> • Utilization Surge</t>
    </r>
    <r>
      <rPr>
        <sz val="12"/>
        <color rgb="FF000000"/>
        <rFont val="Arial"/>
        <family val="2"/>
        <charset val="1"/>
      </rPr>
      <t xml:space="preserve">: IBH is highly effective at identifying previously undetected physical and behavioral health needs. While this improves care, it often leads to an initial surge in service utilization (specialty referrals, labs, and medications) as gaps in care are closed.</t>
    </r>
  </si>
  <si>
    <r>
      <rPr>
        <b val="true"/>
        <sz val="12"/>
        <rFont val="Arial"/>
        <family val="2"/>
        <charset val="1"/>
      </rPr>
      <t xml:space="preserve"> • Infrastructure Investment:</t>
    </r>
    <r>
      <rPr>
        <sz val="12"/>
        <rFont val="Arial"/>
        <family val="2"/>
        <charset val="1"/>
      </rPr>
      <t xml:space="preserve"> There can be significant one-time start-up costs for technology integration</t>
    </r>
    <r>
      <rPr>
        <sz val="12"/>
        <color rgb="FF000000"/>
        <rFont val="Arial"/>
        <family val="2"/>
        <charset val="1"/>
      </rPr>
      <t xml:space="preserve">, registry setup, and practice transformation assistance.</t>
    </r>
  </si>
  <si>
    <t xml:space="preserve"> • Cost Considerations:https://integrationacademy.ahrq.gov/products/playbooks/financing-toolkit/calculating-costs-and-savings/cost-considerations</t>
  </si>
  <si>
    <t xml:space="preserve"> • Financial Calculations - Sample Integrated Behavioral Health Start-Up and Implementation Cost Data for Benchmarking: https://integrationacademy.ahrq.gov/products/playbooks/financing-toolkit/calculating-costs-and-savings/financial-calculations</t>
  </si>
  <si>
    <t xml:space="preserve">REFERENCES</t>
  </si>
  <si>
    <t xml:space="preserve">Reiter JT, Dobmeyer AC, Hunter CL. The Primary Care Behavioral Health (PCBH) Model: An overview and operational definition. J Clin Psychol Med Settings. 2018 Jun;25(2):109-26. https://doi.org/10.1007/s10880-017-9531-x. Accessed February 26, 2026.</t>
  </si>
  <si>
    <t xml:space="preserve">Cliff BQ, Xie TH, Laiteerapong N. Collaborative Care Cost-Sharing and Referral Rates in Colorado. Medical Care. 2024 Sep 1;62(9):624-7. https://doi.org/10.1097/mlr.0000000000002033. Accessed February 26, 2026.</t>
  </si>
  <si>
    <t xml:space="preserve">Unützer J, Katon W, Callahan CM, Williams Jr JW, Hunkeler E, Harpole L, Hoffing M, Della Penna RD, Noël PH, Lin EH, Areán PA. Collaborative care management of late-life depression in the primary care setting: a randomized controlled trial. Jama. 2002 Dec 11;288(22):2836-45. https://doi.org/10.1001/jama.288.22.2836. Accessed February 27, 2026.</t>
  </si>
  <si>
    <t xml:space="preserve">University of Washington AIMS Center. Lessons Learned from 20 years of Implementing Integrated Behavioral Healthcare. 2024. https://aims.uw.edu. Accessed February 26, 2026.</t>
  </si>
  <si>
    <t xml:space="preserve">Gouge N, Polaha J, Rogers R, Harden A. Integrating Behavioral Health into Pediatric Primary Care: Implications for Provider Time and Cost. South Med J. 2016 Dec 1;109(12):774–8. https://doi.org/10.14423/smj.0000000000000564. Accessed March 11, 2026.</t>
  </si>
  <si>
    <t xml:space="preserve">Meadows T, Valleley R, Haack MK, Thorson R, Evans J. Physician “costs” in providing behavioral health in primary care. Clinical Pediatrics. 2011 May;50(5):447-55. https://doi.org/10.1177/0009922810390676. Accessed March 11, 2026.</t>
  </si>
  <si>
    <t xml:space="preserve">Riley AR, Paternostro JK, Walker BL, Wagner DV. The Impact of Behavioral Health Consultations on Medical Encounter Duration in Pediatric Primary Care: A Retrospective Match-Controlled Study. Fam Syst Health. 2019 Jun;37(2):162–6. https://doi.org/10.1037/fsh0000406. Accessed March 11, 2026.</t>
  </si>
  <si>
    <t xml:space="preserve">Neprash HT, Everhart A, McAlpine D, Smith LB, Sheridan B, Cross DA. Measuring primary care exam length using electronic health record data. Medical care. 2021 Jan 1;59(1):62-6. https://doi.org/10.1097/mlr.0000000000001450. Accessed March 11, 2026.</t>
  </si>
  <si>
    <t xml:space="preserve">Gyurina C, Victoriano L, Walter J. Opening the Door to Behavioral Health Open Access in Massachusetts: A Look at the Experience and Opportunities to Support Implementation. Boston, MA: Blue Cross Blue Shield of Massachusetts Foundation; September 2021. https://www.bluecrossmafoundation.org/sites/g/files/csphws2101/files/2021-09/BH_Open_Access_final_updated%20logo.pdf. Accessed March 11, 2026.</t>
  </si>
  <si>
    <t xml:space="preserve">Geissler KH, Zeber JE. Primary care physician referral patterns for behavioral health diagnoses. Psychiatric Services. 2020 Apr 1;71(4):389-92. https://doi.org/10.1176/appi.ps.201900004. Accessed February 26, 2026.</t>
  </si>
  <si>
    <t xml:space="preserve">Melek SP, Norris DT, Paulus J, Matthews K, Weaver A, Davenport S. Potential Economic Impact of Integrated Medical-Behavioral Healthcare: Updated Projections for 2017. New York, NY: Milliman, Inc.; January 2018. https://www.milliman.com/-/media/milliman/importedfiles/uploadedfiles/insight/2018/potential-economic-impact-integrated-healthcare.pdf. Accessed March 11, 2026.</t>
  </si>
  <si>
    <t xml:space="preserve">Substance Abuse and Mental Health Services Administration. Key Substance Use and Mental Health Indicators in the United States: Results from the 2024 National Survey on Drug Use and Health. HHS Publication No. PEP25-07-01-001, NSDUH Series H-60. Rockville, MD: Center for Behavioral Health Statistics and Quality, SAMHSA; 2025. https://www.samhsa.gov/data/report/2024-nsduh-annual-national-report. Accessed March 11, 2026.</t>
  </si>
  <si>
    <t xml:space="preserve">Centers for Medicare &amp; Medicaid Services. Quality: Traditional MIPS Requirements. Quality Payment Program. https://qpp.cms.gov/reporting-requirements/ways-to-report/traditional-mips/quality. Accessed March 11, 2026.</t>
  </si>
  <si>
    <t xml:space="preserve">Bao Y, McGuire TG, Chan YF, Eggman AA, Ryan AM, Bruce ML, Pincus HA, Hafer E, Unützer J. Value-based payment in implementing evidence-based care: the Mental Health Integration Program in Washington state. The American journal of managed care. 2017 Jan;23(1):48.</t>
  </si>
  <si>
    <t xml:space="preserve">Jabbarpour Y, Jetty A, Byun H, Siddiqi A, Park J. The Health of US Primary Care 2025 Scorecard: The Cost of Neglect—How Chronic Underinvestment in Primary Care Is Failing US Patients. New York, NY: Milbank Memorial Fund and The Physicians Foundation; February 18, 2025. https://doi.org/10.1599/mmf.2025.0218. Accessed March 12, 2026.</t>
  </si>
  <si>
    <t xml:space="preserve">Ohaiba MM, Anamazobi EG, Okobi OE, Aguda K, Chukwu VU. Trends and patterns in emergency department visits: a comprehensive analysis of adult data from the National Center for Health Statistics (NCHS) database. Cureus. 2024 Aug 3;16(8). https://doi.org/10.7759/cureus.66059. Accessed March 12, 2026. </t>
  </si>
  <si>
    <t xml:space="preserve">Roemer M. Costs of Treat-and-Release Emergency Department Visits in the United States, 2021. HCUP Statistical Brief #311. Rockville, MD: Agency for Healthcare Research and Quality; September 2024. https://hcup-us.ahrq.gov/reports/statbriefs/sb311-ED-visit-costs-2021.pdf. Accessed March 12, 2026.</t>
  </si>
  <si>
    <t xml:space="preserve">Thapa BB, Laws MB, Galárraga O. Evaluating the impact of integrated behavioral health intervention: evidence from Rhode Island. Medicine. 2021 Aug 27;100(34):e27066. https://doi.org/10.1097/md.0000000000027066. Accessed March 12, 2026.</t>
  </si>
  <si>
    <t xml:space="preserve">Reiss-Brennan B, Brunisholz KD, Dredge C, Briot P, Grazier K, Wilcox A, Savitz L, James B. Association of integrated team-based care with health care quality, utilization, and cost. Jama. 2016 Aug 23;316(8):826-34. https://doi.org/10.1001/jama.2016.11232. Accessed March 12, 2026.</t>
  </si>
  <si>
    <t xml:space="preserve">Centers for Medicare &amp; Medicaid Services. A Summary of State Innovation Models (SIM) Evaluation Results across 17 States, 2013–2020. Baltimore, MD: CMS Innovation Center; January 2025. https://www.cms.gov/priorities/innovation/data-and-reports/2025/sim-summary-finalrpt. Accessed March 12, 2026.</t>
  </si>
  <si>
    <t xml:space="preserve">Kessler R. Mental health care treatment initiation when mental health services are incorporated into primary care practice. The Journal of the American Board of Family Medicine. 2012 Mar 1;25(2):255-9. https://doi.org/10.3122/jabfm.2012.02.100125. Accessed February 26, 2026.</t>
  </si>
  <si>
    <t xml:space="preserve">Auxier A, Runyan C, Mullin D, Mendenhall T, Young J, Kessler R. Behavioral health referrals and treatment initiation rates in integrated primary care: a Collaborative Care Research Network study. Translational Behavioral Medicine. 2012 Sep 1;2(3):337-44. Accessed February 26, 2026.</t>
  </si>
  <si>
    <t xml:space="preserve">Hostutler C, Wolf N, Snider T, Butz C, Kemper AR, Butter E. Increasing access to and utilization of behavioral health care through integrated primary care. Pediatrics. 2023 Dec 1;152(6):e2023062514. https://doi.org/10.1542/peds.2023-062514. Accessed February 26, 2026.</t>
  </si>
  <si>
    <t xml:space="preserve">Pace CA, Gergen-Barnett K, Veidis A, D’Afflitti J, Worcester J, Fernandez P, Lasser KE. Warm handoffs and attendance at initial integrated behavioral health appointments. The Annals of Family Medicine. 2018 Jul 1;16(4):346-8. https://doi.org/10.1370/afm.2263. Accessed February 27, 2026.</t>
  </si>
  <si>
    <t xml:space="preserve">Mitchell D, Olson A, Randolph N. The impact of warm handoffs on patient engagement with behavioral health services in primary care. Journal of Rural Mental Health. 2022 Apr;46(2):82. https://doi.org/10.1037/rmh0000199. Accessed February 27, 2026.</t>
  </si>
  <si>
    <t xml:space="preserve">Hahn PJ, Johnson DY, Wang J, Lusk C, Allen S, Araújo FS, Yohanna D, Staab EM, Laiteerapong N. Evaluating the Real‐World Implementation and Effectiveness of a Collaborative Care Model for Adults with Depression and Anxiety at an Urban, Academic Hospital. Journal of Evaluation in Clinical Practice. 2025 Dec;31(8):e70332. https://doi.org/10.1111/jep.70332. Accessed February 27, 2026.</t>
  </si>
  <si>
    <t xml:space="preserve">Carlo AD, Corage Baden A, McCarty RL, Ratzliff AD. Early health system experiences with collaborative care (CoCM) billing codes: A qualitative study of leadership and support staff. Journal of General Internal Medicine. 2019 Oct;34(10):2150-8. https://doi.org/10.1007/s11606-019-05195-0. Accessed February 27, 2026.</t>
  </si>
  <si>
    <t xml:space="preserve">Roscoe C, Moczygemba LR, Garza A, Linedecker-Smith S, Simien L, Siañez M. Perceptions of collaborative care team members on facilitators and barriers to care and glycosylated hemoglobin level as a diabetes quality metric at a federally qualified health center in Texas. Journal of the American Pharmacists Association. 2021 Jul 1;61(4):S57-67. https://doi.org/10.1016/j.japh.2020.12.020. Accessed February 27, 2026.</t>
  </si>
  <si>
    <t xml:space="preserve">Integrated Behavioral Health Alliance. Updates to the recommended minimum standards for primary care homes. Portland (OR): Coordinated Behavioral Health Coalition; 2023 Feb 6. https://cobhc.org/wp-content/uploads/2023/02/IBHA-Minimum-Standards-2.0-02062023.pdf. Accessed February 27, 2026.</t>
  </si>
  <si>
    <t xml:space="preserve">Yin I, Staab EM, Beckman N, Vinci LM, Ari M, Araújo FS, Yohanna D, Laiteerapong N. Improving primary care behavioral health integration in an academic internal medicine practice: 2-year follow-up. American Journal of Medical Quality. 2021 Nov 1;36(6):379-86. https://doi.org/10.1097/01.jmq.0000735472.47097.a1. Accessed February 27, 2026.</t>
  </si>
  <si>
    <t xml:space="preserve">Serrano N. Primary care’s moonshot program for the next decade. Integrated Care News. 2022 Dec 7. https://www.integratedcarenews.com/2022/primary-cares-moonshot-program-for-the-next-decade/. Accessed February 27, 2026.</t>
  </si>
  <si>
    <t xml:space="preserve">DiPadova P. Health provider mix and staffing ratios. Washington (DC): Association of Clinicians for the Underserved; 2017 Jun. https://chcworkforce.org/sites/default/files/STAR2%20Center%20-%20Report%20-%20Staffing%20Mix%20and%20Ratios%20-%202017.pdf. Accessed February 26, 2026.</t>
  </si>
  <si>
    <t xml:space="preserve">Centers for Medicare &amp; Medicaid Services (CMS). Physician Fee Schedule: CY 2026 final rule – learn what's new. 2026. https://www.cms.gov/medicare/payment/physician-fee-schedule. Accessed February 27, 2026.</t>
  </si>
  <si>
    <t xml:space="preserve">O’Malley A, Singh P, Fu N, Duda N, McCall N, Geonnotti K, et al. Independent Evaluation of Comprehensive Primary Care Plus (CPC+): Final Report. Submitted by Mathematica. Reference Number: 50319. Contract Number: HHSM-500-2014-00034I/HHSM-500-T0010. Baltimore, MD: U.S. Department of Health and Human Services, Center for Medicare &amp; Medicaid Innovation; December 2023. https://www.cms.gov/priorities/innovation/data-and-reports/2023/cpc-plus-fifth-annual-eval-report. Accessed March 11, 2026.</t>
  </si>
  <si>
    <t xml:space="preserve">Leung LB, Chu K, Rose DE, Stockdale SE, Post EP, Funderburk JS, Rubenstein LV. Primary care mental health integration to improve early treatment engagement for veterans who screen positive for depression. Health Services Research. 2024 Dec;59:e14354. https://doi.org/10.1111/1475-6773.14354. Accessed March 11, 2026.</t>
  </si>
  <si>
    <t xml:space="preserve">Basu S, Landon BE, Williams JW, Bitton A, Song Z, Phillips RS. Behavioral Health Integration into Primary Care: a Microsimulation of Financial Implications for Practices. J GEN INTERN MED. 2017 Dec 1;32(12):1330–41.</t>
  </si>
  <si>
    <t xml:space="preserve">Ross KM, Gilchrist EC, Melek SP, Gordon PD, Ruland SL, Miller BF. Cost savings associated with an alternative payment model for integrating behavioral health in primary care. Transl Behav Med. 2019 Mar 1;9(2):274–81</t>
  </si>
  <si>
    <t xml:space="preserve">Michael Yuhas, Linda Raines, Jazz Glastra, Lisa Wells, Matthias B. Bowman, Beth Ann Middlebrook, et al. CoCM Total Healthcare Costs Issue Brief 2025 [Internet]. Hockessin, DE: The Bowman Family Foundation; 2025 [cited 2026 Feb 3]. Available from: https://concerthealth.com/hubfs/00_Assets/CoCM%20Total%20Healthcare%20Costs%20Issue%20Brief%202025.pdf</t>
  </si>
  <si>
    <t xml:space="preserve">Health Resources and Services Administration. The State of the Behavioral Health Workforce, 2025. Rockville, MD: National Center for Health Workforce Analysis, HRSA; December 2025. https://data.hrsa.gov/topics/health-workforce/behavioral-health-workforce-projections. Accessed March 11, 2026.</t>
  </si>
  <si>
    <t xml:space="preserve">Davis MM, Balasubramanian BA, Cifuentes M, Hall J, Gunn R, Fernald D, Gilchrist E, Miller BF, DeGruy F, Cohen DJ. Clinician staffing, scheduling, and engagement strategies among primary care practices delivering integrated care. The Journal of the American Board of Family Medicine. 2015 Sep 1;28(Supplement 1):S32-40. https://doi.org/10.3122/jabfm.2015.S1.150087. Accessed March 11, 2026.</t>
  </si>
  <si>
    <t xml:space="preserve">Davenport S, Gray T, Melek S. How do individuals with behavioral health conditions contribute to physical and total healthcare spending? New York, NY: Milliman, Inc.; August 12, 2020. https://www.milliman.com/en/insight/how-do-individuals-with-behavioral-health-conditions-contribute-to-physical. Accessed March 12, 2026.</t>
  </si>
  <si>
    <t xml:space="preserve">Kaiser Family Foundation (KFF). Hospital Admissions per 1,000 Population by Ownership Type. State Health Facts. San Francisco, CA: KFF; 2024. https://www.kff.org/state-health-policy-data/state-indicator/admissions-by-ownership/. Accessed March 12, 2026.</t>
  </si>
  <si>
    <t xml:space="preserve">Melek SP, Norris DT, Paulus J. Economic Impact of Integrated Medical-Behavioral Healthcare: Implications for Psychiatry. Denver, CO: Milliman, Inc.; April 2014. Prepared for the American Psychiatric Association. https://www.coloradocoalition.org/sites/default/files/2017-01/milliaman-apa-economicimpactofintegratedmedicalbehavioralhealthcare2014.pdf. Accessed March 12, 2026.</t>
  </si>
  <si>
    <t xml:space="preserve">Centers for Disease Control and Prevention, National Center for Health Statistics. Hospitalization. 2023. https://www.cdc.gov/nchs/hus/topics/hospitalization.htm. Accessed March 23, 2026.</t>
  </si>
  <si>
    <t xml:space="preserve">Block R. Behavioral Health Integration and Workforce Development. Issue Brief. New York, NY: Milbank Memorial Fund and the Reforming States Group; May 2018. https://www.milbank.org/wp-content/uploads/2018/05/Milbank-Memorial-Fund-issue-brief-BHI-workforce-development-FINAL.pdf. Accessed March 23, 2026.</t>
  </si>
  <si>
    <t xml:space="preserve">Yturriondobeitia J, Wilson J. Integrated Behavioral Health: Strategic Solution—Analyzing Needs, Costs, and Opportunities for ROI. Presented at: IBHC Strategic Planning &amp; Training Session; April 11, 2025; Boise, ID. https://hub.c-who.org/IBHC. Accessed March 23, 2026.</t>
  </si>
  <si>
    <t xml:space="preserve">Unützer J, Katon WJ, Fan MY, Schoenbaum MC, Lin EH, Della Penna RD, Powers D. Long-term cost effects of collaborative care for late-life depression. The American Journal of Managed Care. 2008 Feb;14(2):95. https://pubmed.ncbi.nlm.nih.gov/18269305/. Accessed March 23, 2026.</t>
  </si>
  <si>
    <t xml:space="preserve">Redding S, Conrey E, Porter K, Paulson J, Hughes K, Redding M. Pathways community care coordination in low birth weight prevention. Maternal and Child Health Journal. 2015 Mar;19(3):643-50. https://doi.org/10.1007/s10995-014-1554-4. Accessed March 23, 2026.</t>
  </si>
  <si>
    <t xml:space="preserve">Matthews K, Melek S, Weaver A. Financial sustainability of an integrated medical-behavioral primary care practice. Milliman Insight. Seattle, WA: Milliman; June 3, 2019. https://www.milliman.com/en/insight/financial-sustainability-of-an-integrated-medical-behavioral-primary-care-practice. Accessed March 23, 2026.</t>
  </si>
</sst>
</file>

<file path=xl/styles.xml><?xml version="1.0" encoding="utf-8"?>
<styleSheet xmlns="http://schemas.openxmlformats.org/spreadsheetml/2006/main">
  <numFmts count="12">
    <numFmt numFmtId="164" formatCode="General"/>
    <numFmt numFmtId="165" formatCode="\$#,##0.00"/>
    <numFmt numFmtId="166" formatCode="General"/>
    <numFmt numFmtId="167" formatCode="0%"/>
    <numFmt numFmtId="168" formatCode="#,##0"/>
    <numFmt numFmtId="169" formatCode="#,##0.00"/>
    <numFmt numFmtId="170" formatCode="0.00"/>
    <numFmt numFmtId="171" formatCode="\$#,##0.00_);[RED]&quot;($&quot;#,##0.00\)"/>
    <numFmt numFmtId="172" formatCode="@"/>
    <numFmt numFmtId="173" formatCode="_(\$* #,##0.00_);_(\$* \(#,##0.00\);_(\$* \-??_);_(@_)"/>
    <numFmt numFmtId="174" formatCode="0.00%"/>
    <numFmt numFmtId="175" formatCode="\$#,##0_);[RED]&quot;($&quot;#,##0\)"/>
  </numFmts>
  <fonts count="43">
    <font>
      <sz val="10"/>
      <color rgb="FF000000"/>
      <name val="Arial"/>
      <family val="0"/>
      <charset val="1"/>
    </font>
    <font>
      <sz val="10"/>
      <name val="Arial"/>
      <family val="0"/>
    </font>
    <font>
      <sz val="10"/>
      <name val="Arial"/>
      <family val="0"/>
    </font>
    <font>
      <sz val="10"/>
      <name val="Arial"/>
      <family val="0"/>
    </font>
    <font>
      <sz val="12"/>
      <color rgb="FF000000"/>
      <name val="Arial"/>
      <family val="2"/>
      <charset val="1"/>
    </font>
    <font>
      <b val="true"/>
      <sz val="18"/>
      <color rgb="FF000000"/>
      <name val="Arial"/>
      <family val="2"/>
      <charset val="1"/>
    </font>
    <font>
      <b val="true"/>
      <sz val="15"/>
      <color rgb="FF000000"/>
      <name val="Arial"/>
      <family val="2"/>
      <charset val="1"/>
    </font>
    <font>
      <b val="true"/>
      <sz val="16"/>
      <color rgb="FF000000"/>
      <name val="Arial"/>
      <family val="2"/>
      <charset val="1"/>
    </font>
    <font>
      <b val="true"/>
      <sz val="13"/>
      <color rgb="FF000000"/>
      <name val="Arial"/>
      <family val="2"/>
      <charset val="1"/>
    </font>
    <font>
      <sz val="14"/>
      <name val="Arial"/>
      <family val="2"/>
      <charset val="1"/>
    </font>
    <font>
      <sz val="14"/>
      <color rgb="FF000000"/>
      <name val="Arial"/>
      <family val="2"/>
      <charset val="1"/>
    </font>
    <font>
      <b val="true"/>
      <sz val="14"/>
      <name val="Arial"/>
      <family val="2"/>
      <charset val="1"/>
    </font>
    <font>
      <b val="true"/>
      <sz val="14"/>
      <color rgb="FF000000"/>
      <name val="Arial"/>
      <family val="2"/>
      <charset val="1"/>
    </font>
    <font>
      <strike val="true"/>
      <sz val="14"/>
      <name val="Arial"/>
      <family val="2"/>
      <charset val="1"/>
    </font>
    <font>
      <b val="true"/>
      <u val="single"/>
      <sz val="14"/>
      <color rgb="FF1155CC"/>
      <name val="Arial"/>
      <family val="2"/>
      <charset val="1"/>
    </font>
    <font>
      <b val="true"/>
      <sz val="11"/>
      <color rgb="FF000000"/>
      <name val="Arial"/>
      <family val="2"/>
      <charset val="1"/>
    </font>
    <font>
      <u val="single"/>
      <sz val="14"/>
      <color rgb="FF1155CC"/>
      <name val="Arial"/>
      <family val="2"/>
      <charset val="1"/>
    </font>
    <font>
      <b val="true"/>
      <sz val="14"/>
      <color rgb="FF1F1F1F"/>
      <name val="Arial"/>
      <family val="2"/>
      <charset val="1"/>
    </font>
    <font>
      <b val="true"/>
      <sz val="14"/>
      <color rgb="FFFFFFFF"/>
      <name val="Arial"/>
      <family val="2"/>
      <charset val="1"/>
    </font>
    <font>
      <sz val="14"/>
      <color rgb="FF1F1F1F"/>
      <name val="Arial"/>
      <family val="2"/>
      <charset val="1"/>
    </font>
    <font>
      <b val="true"/>
      <sz val="10"/>
      <color rgb="FF000000"/>
      <name val="Calibri"/>
      <family val="2"/>
      <charset val="1"/>
    </font>
    <font>
      <sz val="11"/>
      <color rgb="FF000000"/>
      <name val="Arial"/>
      <family val="2"/>
      <charset val="1"/>
    </font>
    <font>
      <b val="true"/>
      <sz val="12"/>
      <color rgb="FFFFFFFF"/>
      <name val="Arial"/>
      <family val="2"/>
      <charset val="1"/>
    </font>
    <font>
      <b val="true"/>
      <sz val="12"/>
      <color rgb="FF000000"/>
      <name val="Arial"/>
      <family val="2"/>
      <charset val="1"/>
    </font>
    <font>
      <sz val="12"/>
      <name val="Arial"/>
      <family val="2"/>
      <charset val="1"/>
    </font>
    <font>
      <b val="true"/>
      <sz val="14"/>
      <color rgb="FF1A4460"/>
      <name val="Arial"/>
      <family val="2"/>
      <charset val="1"/>
    </font>
    <font>
      <b val="true"/>
      <sz val="12"/>
      <name val="Arial"/>
      <family val="2"/>
      <charset val="1"/>
    </font>
    <font>
      <sz val="9"/>
      <color rgb="FF000000"/>
      <name val="Arial"/>
      <family val="2"/>
      <charset val="1"/>
    </font>
    <font>
      <u val="single"/>
      <sz val="10"/>
      <color rgb="FF1155CC"/>
      <name val="Arial"/>
      <family val="2"/>
      <charset val="1"/>
    </font>
    <font>
      <u val="single"/>
      <sz val="12"/>
      <color rgb="FF1155CC"/>
      <name val="Arial"/>
      <family val="2"/>
      <charset val="1"/>
    </font>
    <font>
      <sz val="10"/>
      <color rgb="FF000000"/>
      <name val="Arial"/>
      <family val="2"/>
      <charset val="1"/>
    </font>
    <font>
      <sz val="12"/>
      <color rgb="FF1F1F1F"/>
      <name val="Arial"/>
      <family val="2"/>
      <charset val="1"/>
    </font>
    <font>
      <b val="true"/>
      <sz val="12"/>
      <color rgb="FF1F1F1F"/>
      <name val="Arial"/>
      <family val="2"/>
      <charset val="1"/>
    </font>
    <font>
      <sz val="12"/>
      <color rgb="FFFF0000"/>
      <name val="Arial"/>
      <family val="2"/>
      <charset val="1"/>
    </font>
    <font>
      <sz val="10"/>
      <name val="Arial"/>
      <family val="2"/>
      <charset val="1"/>
    </font>
    <font>
      <b val="true"/>
      <u val="single"/>
      <sz val="12"/>
      <color rgb="FF1155CC"/>
      <name val="Arial"/>
      <family val="2"/>
      <charset val="1"/>
    </font>
    <font>
      <sz val="8"/>
      <color rgb="FF000000"/>
      <name val="Arial"/>
      <family val="2"/>
      <charset val="1"/>
    </font>
    <font>
      <strike val="true"/>
      <sz val="12"/>
      <name val="Arial"/>
      <family val="2"/>
      <charset val="1"/>
    </font>
    <font>
      <b val="true"/>
      <sz val="15"/>
      <name val="Arial"/>
      <family val="2"/>
      <charset val="1"/>
    </font>
    <font>
      <sz val="10"/>
      <color rgb="FF26638A"/>
      <name val="Arial"/>
      <family val="2"/>
      <charset val="1"/>
    </font>
    <font>
      <sz val="16"/>
      <color rgb="FF000000"/>
      <name val="Arial"/>
      <family val="2"/>
      <charset val="1"/>
    </font>
    <font>
      <b val="true"/>
      <sz val="14"/>
      <color rgb="FF26638A"/>
      <name val="Arial"/>
      <family val="2"/>
      <charset val="1"/>
    </font>
    <font>
      <i val="true"/>
      <sz val="12"/>
      <color rgb="FF1F1F1F"/>
      <name val="Arial"/>
      <family val="2"/>
      <charset val="1"/>
    </font>
  </fonts>
  <fills count="11">
    <fill>
      <patternFill patternType="none"/>
    </fill>
    <fill>
      <patternFill patternType="gray125"/>
    </fill>
    <fill>
      <patternFill patternType="solid">
        <fgColor rgb="FFD7EAEF"/>
        <bgColor rgb="FFDAF2F4"/>
      </patternFill>
    </fill>
    <fill>
      <patternFill patternType="solid">
        <fgColor rgb="FFD9D9D9"/>
        <bgColor rgb="FFD7EAEF"/>
      </patternFill>
    </fill>
    <fill>
      <patternFill patternType="solid">
        <fgColor rgb="FFFFFFFF"/>
        <bgColor rgb="FFF9F9FA"/>
      </patternFill>
    </fill>
    <fill>
      <patternFill patternType="solid">
        <fgColor rgb="FFDAF2F4"/>
        <bgColor rgb="FFD7EAEF"/>
      </patternFill>
    </fill>
    <fill>
      <patternFill patternType="solid">
        <fgColor rgb="FF27638B"/>
        <bgColor rgb="FF26638A"/>
      </patternFill>
    </fill>
    <fill>
      <patternFill patternType="solid">
        <fgColor rgb="FFF2F2F2"/>
        <bgColor rgb="FFF8F9FA"/>
      </patternFill>
    </fill>
    <fill>
      <patternFill patternType="solid">
        <fgColor rgb="FFF9F9F9"/>
        <bgColor rgb="FFF9F9FA"/>
      </patternFill>
    </fill>
    <fill>
      <patternFill patternType="solid">
        <fgColor rgb="FFF8F9FA"/>
        <bgColor rgb="FFF9F9FA"/>
      </patternFill>
    </fill>
    <fill>
      <patternFill patternType="solid">
        <fgColor rgb="FFF9F9FA"/>
        <bgColor rgb="FFF9F9F9"/>
      </patternFill>
    </fill>
  </fills>
  <borders count="15">
    <border diagonalUp="false" diagonalDown="false">
      <left/>
      <right/>
      <top/>
      <bottom/>
      <diagonal/>
    </border>
    <border diagonalUp="false" diagonalDown="false">
      <left/>
      <right/>
      <top/>
      <bottom style="thick">
        <color rgb="FF4285F4"/>
      </bottom>
      <diagonal/>
    </border>
    <border diagonalUp="false" diagonalDown="false">
      <left/>
      <right/>
      <top/>
      <bottom style="thick">
        <color rgb="FFA0C2F9"/>
      </bottom>
      <diagonal/>
    </border>
    <border diagonalUp="false" diagonalDown="false">
      <left/>
      <right/>
      <top/>
      <bottom style="medium">
        <color rgb="FF8EB6F8"/>
      </bottom>
      <diagonal/>
    </border>
    <border diagonalUp="false" diagonalDown="false">
      <left/>
      <right/>
      <top/>
      <bottom style="thin">
        <color rgb="FFFFFFFF"/>
      </bottom>
      <diagonal/>
    </border>
    <border diagonalUp="false" diagonalDown="false">
      <left/>
      <right/>
      <top/>
      <bottom style="hair">
        <color rgb="FF808080"/>
      </bottom>
      <diagonal/>
    </border>
    <border diagonalUp="false" diagonalDown="false">
      <left/>
      <right/>
      <top style="hair">
        <color rgb="FF808080"/>
      </top>
      <bottom/>
      <diagonal/>
    </border>
    <border diagonalUp="false" diagonalDown="false">
      <left/>
      <right/>
      <top/>
      <bottom style="hair"/>
      <diagonal/>
    </border>
    <border diagonalUp="false" diagonalDown="false">
      <left/>
      <right/>
      <top style="hair"/>
      <bottom style="hair"/>
      <diagonal/>
    </border>
    <border diagonalUp="false" diagonalDown="false">
      <left/>
      <right/>
      <top style="hair"/>
      <bottom/>
      <diagonal/>
    </border>
    <border diagonalUp="false" diagonalDown="false">
      <left/>
      <right/>
      <top/>
      <bottom style="thick">
        <color rgb="FF26638A"/>
      </bottom>
      <diagonal/>
    </border>
    <border diagonalUp="false" diagonalDown="false">
      <left/>
      <right/>
      <top style="hair">
        <color rgb="FF808080"/>
      </top>
      <bottom style="hair">
        <color rgb="FF808080"/>
      </bottom>
      <diagonal/>
    </border>
    <border diagonalUp="false" diagonalDown="false">
      <left/>
      <right/>
      <top style="hair">
        <color rgb="FF808080"/>
      </top>
      <bottom style="thick">
        <color rgb="FF26638A"/>
      </bottom>
      <diagonal/>
    </border>
    <border diagonalUp="false" diagonalDown="false">
      <left/>
      <right/>
      <top style="thick">
        <color rgb="FF26638A"/>
      </top>
      <bottom/>
      <diagonal/>
    </border>
    <border diagonalUp="false" diagonalDown="false">
      <left/>
      <right/>
      <top style="hair">
        <color rgb="FF808080"/>
      </top>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3"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164" fontId="28" fillId="0" borderId="0" applyFont="true" applyBorder="false" applyAlignment="true" applyProtection="false">
      <alignment horizontal="general" vertical="bottom" textRotation="0" wrapText="false" indent="0" shrinkToFit="false"/>
    </xf>
    <xf numFmtId="164" fontId="6" fillId="0" borderId="1" applyFont="true" applyBorder="true" applyAlignment="true" applyProtection="false">
      <alignment horizontal="general" vertical="bottom" textRotation="0" wrapText="false" indent="0" shrinkToFit="false"/>
    </xf>
    <xf numFmtId="164" fontId="8" fillId="0" borderId="2" applyFont="true" applyBorder="true" applyAlignment="true" applyProtection="false">
      <alignment horizontal="general" vertical="bottom" textRotation="0" wrapText="false" indent="0" shrinkToFit="false"/>
    </xf>
    <xf numFmtId="164" fontId="15" fillId="0" borderId="3" applyFont="true" applyBorder="true" applyAlignment="true" applyProtection="false">
      <alignment horizontal="general" vertical="bottom" textRotation="0" wrapText="false" indent="0" shrinkToFit="false"/>
    </xf>
  </cellStyleXfs>
  <cellXfs count="4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0" xfId="21" applyFont="true" applyBorder="true" applyAlignment="true" applyProtection="true">
      <alignment horizontal="general" vertical="top" textRotation="0" wrapText="fals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7" fillId="3" borderId="0" xfId="22" applyFont="true" applyBorder="true" applyAlignment="true" applyProtection="true">
      <alignment horizontal="general" vertical="top" textRotation="0" wrapText="false" indent="0" shrinkToFit="false"/>
      <protection locked="true" hidden="false"/>
    </xf>
    <xf numFmtId="164" fontId="7" fillId="0" borderId="0" xfId="0" applyFont="true" applyBorder="false" applyAlignment="true" applyProtection="true">
      <alignment horizontal="general" vertical="top" textRotation="0" wrapText="false" indent="0" shrinkToFit="false"/>
      <protection locked="true" hidden="false"/>
    </xf>
    <xf numFmtId="164" fontId="9" fillId="4" borderId="0" xfId="0" applyFont="true" applyBorder="false" applyAlignment="true" applyProtection="true">
      <alignment horizontal="general" vertical="top" textRotation="0" wrapText="tru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true" indent="0" shrinkToFit="false"/>
      <protection locked="true" hidden="false"/>
    </xf>
    <xf numFmtId="164" fontId="11" fillId="4" borderId="0" xfId="0" applyFont="true" applyBorder="false" applyAlignment="true" applyProtection="true">
      <alignment horizontal="general" vertical="top" textRotation="0" wrapText="false" indent="0" shrinkToFit="false"/>
      <protection locked="true" hidden="false"/>
    </xf>
    <xf numFmtId="164" fontId="12" fillId="4" borderId="0" xfId="0" applyFont="true" applyBorder="false" applyAlignment="true" applyProtection="true">
      <alignment horizontal="general" vertical="top" textRotation="0" wrapText="false" indent="0" shrinkToFit="false"/>
      <protection locked="true" hidden="false"/>
    </xf>
    <xf numFmtId="164" fontId="10" fillId="4" borderId="0" xfId="0" applyFont="true" applyBorder="false" applyAlignment="true" applyProtection="true">
      <alignment horizontal="general" vertical="top" textRotation="0" wrapText="false" indent="0" shrinkToFit="false"/>
      <protection locked="true" hidden="false"/>
    </xf>
    <xf numFmtId="164" fontId="10" fillId="0" borderId="4" xfId="0" applyFont="true" applyBorder="true" applyAlignment="true" applyProtection="true">
      <alignment horizontal="general" vertical="bottom" textRotation="0" wrapText="false" indent="0" shrinkToFit="false"/>
      <protection locked="true" hidden="false"/>
    </xf>
    <xf numFmtId="164" fontId="9" fillId="4" borderId="0" xfId="0" applyFont="true" applyBorder="false" applyAlignment="true" applyProtection="true">
      <alignment horizontal="general" vertical="top" textRotation="0" wrapText="false" indent="0" shrinkToFit="false"/>
      <protection locked="true" hidden="false"/>
    </xf>
    <xf numFmtId="164" fontId="10" fillId="4" borderId="0" xfId="0" applyFont="true" applyBorder="false" applyAlignment="true" applyProtection="true">
      <alignment horizontal="general" vertical="top" textRotation="0" wrapText="true" indent="0" shrinkToFit="false"/>
      <protection locked="true" hidden="false"/>
    </xf>
    <xf numFmtId="164" fontId="14" fillId="4" borderId="0" xfId="23" applyFont="true" applyBorder="true" applyAlignment="true" applyProtection="true">
      <alignment horizontal="left" vertical="top" textRotation="0" wrapText="fals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11" fillId="4" borderId="0" xfId="0" applyFont="true" applyBorder="false" applyAlignment="true" applyProtection="true">
      <alignment horizontal="general" vertical="top" textRotation="0" wrapText="tru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9" fillId="4" borderId="0" xfId="0" applyFont="true" applyBorder="false" applyAlignment="true" applyProtection="true">
      <alignment horizontal="left" vertical="top" textRotation="0" wrapText="tru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9" fillId="4" borderId="0" xfId="0" applyFont="true" applyBorder="false" applyAlignment="true" applyProtection="true">
      <alignment horizontal="left" vertical="top" textRotation="0" wrapText="false" indent="0" shrinkToFit="false"/>
      <protection locked="true" hidden="false"/>
    </xf>
    <xf numFmtId="164" fontId="19" fillId="4" borderId="0" xfId="0" applyFont="true" applyBorder="false" applyAlignment="true" applyProtection="true">
      <alignment horizontal="left" vertical="top" textRotation="0" wrapText="false" indent="0" shrinkToFit="false"/>
      <protection locked="true" hidden="false"/>
    </xf>
    <xf numFmtId="164" fontId="19" fillId="4" borderId="0" xfId="0" applyFont="true" applyBorder="false" applyAlignment="true" applyProtection="true">
      <alignment horizontal="left" vertical="top" textRotation="0" wrapText="true" indent="0" shrinkToFit="false"/>
      <protection locked="true" hidden="false"/>
    </xf>
    <xf numFmtId="164" fontId="7" fillId="3" borderId="0" xfId="0" applyFont="true" applyBorder="false" applyAlignment="true" applyProtection="true">
      <alignment horizontal="general" vertical="top" textRotation="0" wrapText="false" indent="0" shrinkToFit="false"/>
      <protection locked="true" hidden="false"/>
    </xf>
    <xf numFmtId="164" fontId="21" fillId="2" borderId="0" xfId="0" applyFont="true" applyBorder="false" applyAlignment="true" applyProtection="true">
      <alignment horizontal="center" vertical="center" textRotation="0" wrapText="true" indent="0" shrinkToFit="false"/>
      <protection locked="true" hidden="false"/>
    </xf>
    <xf numFmtId="164" fontId="4" fillId="5"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6" fillId="2" borderId="0" xfId="21"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22" fillId="6" borderId="0" xfId="0" applyFont="true" applyBorder="false" applyAlignment="true" applyProtection="true">
      <alignment horizontal="general" vertical="top" textRotation="0" wrapText="false" indent="0" shrinkToFit="false"/>
      <protection locked="true" hidden="false"/>
    </xf>
    <xf numFmtId="164" fontId="22" fillId="6" borderId="0" xfId="0" applyFont="true" applyBorder="false" applyAlignment="true" applyProtection="true">
      <alignment horizontal="right" vertical="top" textRotation="0" wrapText="false" indent="0" shrinkToFit="false"/>
      <protection locked="true" hidden="false"/>
    </xf>
    <xf numFmtId="164" fontId="22" fillId="6" borderId="0" xfId="0" applyFont="true" applyBorder="false" applyAlignment="true" applyProtection="true">
      <alignment horizontal="left" vertical="top" textRotation="0" wrapText="true" indent="2" shrinkToFit="false"/>
      <protection locked="true" hidden="false"/>
    </xf>
    <xf numFmtId="164" fontId="22" fillId="6" borderId="0" xfId="0" applyFont="true" applyBorder="false" applyAlignment="true" applyProtection="true">
      <alignment horizontal="general" vertical="top" textRotation="0" wrapText="true" indent="0" shrinkToFit="false"/>
      <protection locked="true" hidden="false"/>
    </xf>
    <xf numFmtId="164" fontId="23" fillId="3" borderId="0" xfId="0" applyFont="true" applyBorder="false" applyAlignment="true" applyProtection="true">
      <alignment horizontal="left" vertical="center" textRotation="0" wrapText="false" indent="0" shrinkToFit="false"/>
      <protection locked="true" hidden="false"/>
    </xf>
    <xf numFmtId="164" fontId="4" fillId="3" borderId="0" xfId="0" applyFont="true" applyBorder="false" applyAlignment="true" applyProtection="true">
      <alignment horizontal="right" vertical="top" textRotation="0" wrapText="false" indent="0" shrinkToFit="false"/>
      <protection locked="true" hidden="false"/>
    </xf>
    <xf numFmtId="164" fontId="4" fillId="3" borderId="0" xfId="0" applyFont="true" applyBorder="false" applyAlignment="true" applyProtection="true">
      <alignment horizontal="left" vertical="top" textRotation="0" wrapText="true" indent="1" shrinkToFit="false"/>
      <protection locked="true" hidden="false"/>
    </xf>
    <xf numFmtId="164" fontId="4" fillId="3" borderId="0" xfId="0" applyFont="true" applyBorder="false" applyAlignment="true" applyProtection="true">
      <alignment horizontal="general" vertical="top" textRotation="0" wrapText="true" indent="0" shrinkToFit="false"/>
      <protection locked="true" hidden="false"/>
    </xf>
    <xf numFmtId="164" fontId="4" fillId="7" borderId="5" xfId="0" applyFont="true" applyBorder="true" applyAlignment="true" applyProtection="true">
      <alignment horizontal="right" vertical="center" textRotation="0" wrapText="false" indent="0" shrinkToFit="false"/>
      <protection locked="true" hidden="false"/>
    </xf>
    <xf numFmtId="165" fontId="4" fillId="4" borderId="5" xfId="0" applyFont="true" applyBorder="true" applyAlignment="true" applyProtection="true">
      <alignment horizontal="right" vertical="center" textRotation="0" wrapText="false" indent="0" shrinkToFit="false"/>
      <protection locked="true" hidden="false"/>
    </xf>
    <xf numFmtId="164" fontId="4" fillId="7" borderId="5" xfId="0" applyFont="true" applyBorder="true" applyAlignment="true" applyProtection="true">
      <alignment horizontal="left" vertical="center" textRotation="0" wrapText="true" indent="1" shrinkToFit="false"/>
      <protection locked="true" hidden="false"/>
    </xf>
    <xf numFmtId="164" fontId="4" fillId="7" borderId="5" xfId="0" applyFont="true" applyBorder="true" applyAlignment="true" applyProtection="true">
      <alignment horizontal="general" vertical="top" textRotation="0" wrapText="true" indent="0" shrinkToFit="false"/>
      <protection locked="true" hidden="false"/>
    </xf>
    <xf numFmtId="164" fontId="4" fillId="7" borderId="6" xfId="0" applyFont="true" applyBorder="true" applyAlignment="true" applyProtection="true">
      <alignment horizontal="right" vertical="center" textRotation="0" wrapText="false" indent="0" shrinkToFit="false"/>
      <protection locked="true" hidden="false"/>
    </xf>
    <xf numFmtId="165" fontId="4" fillId="4" borderId="6" xfId="0" applyFont="true" applyBorder="true" applyAlignment="true" applyProtection="true">
      <alignment horizontal="right" vertical="center" textRotation="0" wrapText="false" indent="0" shrinkToFit="false"/>
      <protection locked="true" hidden="false"/>
    </xf>
    <xf numFmtId="164" fontId="4" fillId="7" borderId="6" xfId="0" applyFont="true" applyBorder="true" applyAlignment="true" applyProtection="true">
      <alignment horizontal="left" vertical="center" textRotation="0" wrapText="true" indent="1" shrinkToFit="false"/>
      <protection locked="true" hidden="false"/>
    </xf>
    <xf numFmtId="164" fontId="4" fillId="7" borderId="6" xfId="0" applyFont="true" applyBorder="true" applyAlignment="true" applyProtection="true">
      <alignment horizontal="general" vertical="top" textRotation="0" wrapText="true" indent="0" shrinkToFit="false"/>
      <protection locked="true" hidden="false"/>
    </xf>
    <xf numFmtId="164" fontId="4" fillId="3" borderId="0" xfId="0" applyFont="true" applyBorder="false" applyAlignment="true" applyProtection="true">
      <alignment horizontal="right" vertical="center" textRotation="0" wrapText="false" indent="0" shrinkToFit="false"/>
      <protection locked="true" hidden="false"/>
    </xf>
    <xf numFmtId="164" fontId="4" fillId="3" borderId="0" xfId="0" applyFont="true" applyBorder="false" applyAlignment="true" applyProtection="true">
      <alignment horizontal="left" vertical="center" textRotation="0" wrapText="true" indent="1" shrinkToFit="false"/>
      <protection locked="true" hidden="false"/>
    </xf>
    <xf numFmtId="164" fontId="4" fillId="7" borderId="7" xfId="0" applyFont="true" applyBorder="true" applyAlignment="true" applyProtection="true">
      <alignment horizontal="right" vertical="center" textRotation="0" wrapText="false" indent="0" shrinkToFit="false"/>
      <protection locked="true" hidden="false"/>
    </xf>
    <xf numFmtId="165" fontId="4" fillId="4" borderId="7" xfId="0" applyFont="true" applyBorder="true" applyAlignment="true" applyProtection="true">
      <alignment horizontal="right" vertical="center" textRotation="0" wrapText="false" indent="0" shrinkToFit="false"/>
      <protection locked="true" hidden="false"/>
    </xf>
    <xf numFmtId="164" fontId="4" fillId="7" borderId="7" xfId="0" applyFont="true" applyBorder="true" applyAlignment="true" applyProtection="true">
      <alignment horizontal="left" vertical="center" textRotation="0" wrapText="true" indent="1" shrinkToFit="false"/>
      <protection locked="true" hidden="false"/>
    </xf>
    <xf numFmtId="164" fontId="4" fillId="7" borderId="7" xfId="0" applyFont="true" applyBorder="true" applyAlignment="true" applyProtection="true">
      <alignment horizontal="general" vertical="top" textRotation="0" wrapText="true" indent="0" shrinkToFit="false"/>
      <protection locked="true" hidden="false"/>
    </xf>
    <xf numFmtId="164" fontId="4" fillId="7" borderId="8" xfId="0" applyFont="true" applyBorder="true" applyAlignment="true" applyProtection="true">
      <alignment horizontal="right" vertical="center" textRotation="0" wrapText="false" indent="0" shrinkToFit="false"/>
      <protection locked="true" hidden="false"/>
    </xf>
    <xf numFmtId="165" fontId="4" fillId="4" borderId="8" xfId="0" applyFont="true" applyBorder="true" applyAlignment="true" applyProtection="true">
      <alignment horizontal="right" vertical="center" textRotation="0" wrapText="false" indent="0" shrinkToFit="false"/>
      <protection locked="true" hidden="false"/>
    </xf>
    <xf numFmtId="164" fontId="4" fillId="7" borderId="8" xfId="0" applyFont="true" applyBorder="true" applyAlignment="true" applyProtection="true">
      <alignment horizontal="left" vertical="center" textRotation="0" wrapText="true" indent="1" shrinkToFit="false"/>
      <protection locked="true" hidden="false"/>
    </xf>
    <xf numFmtId="164" fontId="4" fillId="7" borderId="8" xfId="0" applyFont="true" applyBorder="true" applyAlignment="true" applyProtection="true">
      <alignment horizontal="left" vertical="center" textRotation="0" wrapText="true" indent="0" shrinkToFit="false"/>
      <protection locked="true" hidden="false"/>
    </xf>
    <xf numFmtId="164" fontId="24" fillId="7" borderId="8" xfId="0" applyFont="true" applyBorder="true" applyAlignment="true" applyProtection="true">
      <alignment horizontal="right" vertical="center" textRotation="0" wrapText="false" indent="0" shrinkToFit="false"/>
      <protection locked="true" hidden="false"/>
    </xf>
    <xf numFmtId="164" fontId="4" fillId="7" borderId="9" xfId="0" applyFont="true" applyBorder="true" applyAlignment="true" applyProtection="true">
      <alignment horizontal="right" vertical="center" textRotation="0" wrapText="false" indent="0" shrinkToFit="false"/>
      <protection locked="true" hidden="false"/>
    </xf>
    <xf numFmtId="165" fontId="4" fillId="4" borderId="9" xfId="0" applyFont="true" applyBorder="true" applyAlignment="true" applyProtection="true">
      <alignment horizontal="right" vertical="center" textRotation="0" wrapText="false" indent="0" shrinkToFit="false"/>
      <protection locked="true" hidden="false"/>
    </xf>
    <xf numFmtId="164" fontId="4" fillId="7" borderId="9" xfId="0" applyFont="true" applyBorder="true" applyAlignment="true" applyProtection="true">
      <alignment horizontal="left" vertical="center" textRotation="0" wrapText="true" indent="1" shrinkToFit="false"/>
      <protection locked="true" hidden="false"/>
    </xf>
    <xf numFmtId="164" fontId="4" fillId="7" borderId="9" xfId="0" applyFont="true" applyBorder="true" applyAlignment="true" applyProtection="true">
      <alignment horizontal="left" vertical="center" textRotation="0" wrapText="true" indent="0" shrinkToFit="false"/>
      <protection locked="true" hidden="false"/>
    </xf>
    <xf numFmtId="164" fontId="4" fillId="3" borderId="0" xfId="0" applyFont="true" applyBorder="false" applyAlignment="true" applyProtection="true">
      <alignment horizontal="left" vertical="center" textRotation="0" wrapText="true" indent="0" shrinkToFit="false"/>
      <protection locked="true" hidden="false"/>
    </xf>
    <xf numFmtId="166" fontId="4" fillId="4" borderId="7" xfId="0" applyFont="true" applyBorder="true" applyAlignment="true" applyProtection="true">
      <alignment horizontal="right" vertical="center" textRotation="0" wrapText="false" indent="0" shrinkToFit="false"/>
      <protection locked="true" hidden="false"/>
    </xf>
    <xf numFmtId="164" fontId="24" fillId="7" borderId="7" xfId="0" applyFont="true" applyBorder="true" applyAlignment="true" applyProtection="true">
      <alignment horizontal="left" vertical="center" textRotation="0" wrapText="true" indent="0" shrinkToFit="false"/>
      <protection locked="true" hidden="false"/>
    </xf>
    <xf numFmtId="166" fontId="4" fillId="4" borderId="9" xfId="0" applyFont="true" applyBorder="true" applyAlignment="true" applyProtection="true">
      <alignment horizontal="right" vertical="center" textRotation="0" wrapText="false" indent="0" shrinkToFit="false"/>
      <protection locked="true" hidden="false"/>
    </xf>
    <xf numFmtId="164" fontId="24" fillId="7" borderId="9" xfId="0" applyFont="true" applyBorder="true" applyAlignment="true" applyProtection="true">
      <alignment horizontal="left" vertical="center" textRotation="0" wrapText="true" indent="1" shrinkToFit="false"/>
      <protection locked="true" hidden="false"/>
    </xf>
    <xf numFmtId="164" fontId="24" fillId="7" borderId="9" xfId="0" applyFont="true" applyBorder="true" applyAlignment="true" applyProtection="true">
      <alignment horizontal="left" vertical="center" textRotation="0" wrapText="true" indent="0" shrinkToFit="false"/>
      <protection locked="true" hidden="false"/>
    </xf>
    <xf numFmtId="164" fontId="24" fillId="7" borderId="5" xfId="0" applyFont="true" applyBorder="true" applyAlignment="true" applyProtection="true">
      <alignment horizontal="left" vertical="center" textRotation="0" wrapText="true" indent="1" shrinkToFit="false"/>
      <protection locked="true" hidden="false"/>
    </xf>
    <xf numFmtId="164" fontId="4" fillId="7" borderId="5" xfId="0" applyFont="true" applyBorder="true" applyAlignment="true" applyProtection="true">
      <alignment horizontal="left" vertical="center" textRotation="0" wrapText="true" indent="0" shrinkToFit="false"/>
      <protection locked="true" hidden="false"/>
    </xf>
    <xf numFmtId="167" fontId="4" fillId="4" borderId="6" xfId="19" applyFont="true" applyBorder="true" applyAlignment="true" applyProtection="true">
      <alignment horizontal="right" vertical="center" textRotation="0" wrapText="false" indent="0" shrinkToFit="false"/>
      <protection locked="true" hidden="false"/>
    </xf>
    <xf numFmtId="164" fontId="4" fillId="7" borderId="6" xfId="0" applyFont="true" applyBorder="true" applyAlignment="true" applyProtection="true">
      <alignment horizontal="left" vertical="center" textRotation="0" wrapText="true" indent="0" shrinkToFit="false"/>
      <protection locked="true" hidden="false"/>
    </xf>
    <xf numFmtId="164" fontId="4" fillId="7" borderId="10" xfId="0" applyFont="true" applyBorder="true" applyAlignment="true" applyProtection="true">
      <alignment horizontal="right" vertical="center" textRotation="0" wrapText="false" indent="0" shrinkToFit="false"/>
      <protection locked="true" hidden="false"/>
    </xf>
    <xf numFmtId="165" fontId="4" fillId="4" borderId="10" xfId="0" applyFont="true" applyBorder="true" applyAlignment="true" applyProtection="true">
      <alignment horizontal="right" vertical="center" textRotation="0" wrapText="false" indent="0" shrinkToFit="false"/>
      <protection locked="true" hidden="false"/>
    </xf>
    <xf numFmtId="164" fontId="4" fillId="7" borderId="10" xfId="0" applyFont="true" applyBorder="true" applyAlignment="true" applyProtection="true">
      <alignment horizontal="left" vertical="center" textRotation="0" wrapText="true" indent="1" shrinkToFit="false"/>
      <protection locked="true" hidden="false"/>
    </xf>
    <xf numFmtId="164" fontId="4" fillId="7" borderId="10" xfId="0" applyFont="true" applyBorder="true" applyAlignment="true" applyProtection="true">
      <alignment horizontal="left" vertical="center" textRotation="0" wrapText="true" indent="0" shrinkToFit="false"/>
      <protection locked="true" hidden="false"/>
    </xf>
    <xf numFmtId="164" fontId="25" fillId="4" borderId="0" xfId="22" applyFont="true" applyBorder="true" applyAlignment="true" applyProtection="true">
      <alignment horizontal="left" vertical="bottom" textRotation="0" wrapText="false" indent="0" shrinkToFit="false"/>
      <protection locked="true" hidden="false"/>
    </xf>
    <xf numFmtId="164" fontId="0" fillId="4" borderId="0" xfId="0" applyFont="false" applyBorder="false" applyAlignment="true" applyProtection="true">
      <alignment horizontal="left" vertical="bottom" textRotation="0" wrapText="false" indent="0" shrinkToFit="false"/>
      <protection locked="true" hidden="false"/>
    </xf>
    <xf numFmtId="164" fontId="0" fillId="4" borderId="0" xfId="0" applyFont="false" applyBorder="false" applyAlignment="true" applyProtection="true">
      <alignment horizontal="left" vertical="bottom" textRotation="0" wrapText="tru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4" fillId="4" borderId="0" xfId="0" applyFont="true" applyBorder="false" applyAlignment="true" applyProtection="true">
      <alignment horizontal="general" vertical="top" textRotation="0" wrapText="false" indent="0" shrinkToFit="false"/>
      <protection locked="true" hidden="false"/>
    </xf>
    <xf numFmtId="164" fontId="0" fillId="4" borderId="0" xfId="0" applyFont="false" applyBorder="false" applyAlignment="true" applyProtection="true">
      <alignment horizontal="general" vertical="top" textRotation="0" wrapText="false" indent="0" shrinkToFit="false"/>
      <protection locked="true" hidden="false"/>
    </xf>
    <xf numFmtId="164" fontId="0" fillId="4" borderId="0" xfId="0" applyFont="false" applyBorder="false" applyAlignment="true" applyProtection="true">
      <alignment horizontal="general" vertical="top" textRotation="0" wrapText="true" indent="0" shrinkToFit="false"/>
      <protection locked="true" hidden="false"/>
    </xf>
    <xf numFmtId="164" fontId="24" fillId="4" borderId="0" xfId="0" applyFont="true" applyBorder="false" applyAlignment="true" applyProtection="true">
      <alignment horizontal="general" vertical="top" textRotation="0" wrapText="false" indent="0" shrinkToFit="false"/>
      <protection locked="true" hidden="false"/>
    </xf>
    <xf numFmtId="164" fontId="25" fillId="4" borderId="0" xfId="22" applyFont="true" applyBorder="true" applyAlignment="true" applyProtection="true">
      <alignment horizontal="general" vertical="top" textRotation="0" wrapText="false" indent="0" shrinkToFit="false"/>
      <protection locked="true" hidden="false"/>
    </xf>
    <xf numFmtId="164" fontId="26" fillId="4" borderId="0" xfId="0" applyFont="true" applyBorder="false" applyAlignment="true" applyProtection="true">
      <alignment horizontal="general" vertical="bottom" textRotation="0" wrapText="false" indent="0" shrinkToFit="false"/>
      <protection locked="true" hidden="false"/>
    </xf>
    <xf numFmtId="164" fontId="26" fillId="4" borderId="0" xfId="0" applyFont="true" applyBorder="false" applyAlignment="true" applyProtection="true">
      <alignment horizontal="general" vertical="top" textRotation="0" wrapText="false" indent="0" shrinkToFit="false"/>
      <protection locked="true" hidden="false"/>
    </xf>
    <xf numFmtId="164" fontId="4" fillId="4" borderId="0" xfId="0" applyFont="true" applyBorder="false" applyAlignment="true" applyProtection="true">
      <alignment horizontal="right" vertical="top" textRotation="0" wrapText="false" indent="0" shrinkToFit="false"/>
      <protection locked="true" hidden="false"/>
    </xf>
    <xf numFmtId="164" fontId="4" fillId="4" borderId="0" xfId="0" applyFont="true" applyBorder="false" applyAlignment="true" applyProtection="true">
      <alignment horizontal="general" vertical="top" textRotation="0" wrapText="true" indent="0" shrinkToFit="false"/>
      <protection locked="true" hidden="false"/>
    </xf>
    <xf numFmtId="164" fontId="23" fillId="4" borderId="0" xfId="0" applyFont="true" applyBorder="false" applyAlignment="true" applyProtection="true">
      <alignment horizontal="general" vertical="top" textRotation="0" wrapText="true" indent="0" shrinkToFit="false"/>
      <protection locked="true" hidden="false"/>
    </xf>
    <xf numFmtId="164" fontId="27" fillId="2" borderId="0" xfId="0" applyFont="true" applyBorder="false" applyAlignment="true" applyProtection="true">
      <alignment horizontal="left" vertical="center" textRotation="0" wrapText="true" indent="0" shrinkToFit="false"/>
      <protection locked="true" hidden="false"/>
    </xf>
    <xf numFmtId="164" fontId="4" fillId="2" borderId="0" xfId="0" applyFont="true" applyBorder="false" applyAlignment="true" applyProtection="true">
      <alignment horizontal="general" vertical="top" textRotation="0" wrapText="true" indent="0" shrinkToFit="false"/>
      <protection locked="true" hidden="false"/>
    </xf>
    <xf numFmtId="164" fontId="4" fillId="2" borderId="0" xfId="0" applyFont="true" applyBorder="false" applyAlignment="true" applyProtection="true">
      <alignment horizontal="general" vertical="top" textRotation="0" wrapText="false" indent="0" shrinkToFit="false"/>
      <protection locked="true" hidden="false"/>
    </xf>
    <xf numFmtId="164" fontId="0" fillId="2" borderId="0" xfId="0" applyFont="false" applyBorder="false" applyAlignment="true" applyProtection="true">
      <alignment horizontal="general" vertical="top" textRotation="0" wrapText="false" indent="0" shrinkToFit="false"/>
      <protection locked="true" hidden="false"/>
    </xf>
    <xf numFmtId="164" fontId="0" fillId="2" borderId="0" xfId="0" applyFont="false" applyBorder="false" applyAlignment="true" applyProtection="true">
      <alignment horizontal="general" vertical="top" textRotation="0" wrapText="true" indent="0" shrinkToFit="false"/>
      <protection locked="true" hidden="false"/>
    </xf>
    <xf numFmtId="164" fontId="29" fillId="0" borderId="0" xfId="20" applyFont="true" applyBorder="true" applyAlignment="true" applyProtection="true">
      <alignment horizontal="general" vertical="top" textRotation="0" wrapText="false" indent="0" shrinkToFit="false"/>
      <protection locked="true" hidden="false"/>
    </xf>
    <xf numFmtId="164" fontId="30" fillId="0" borderId="0" xfId="0" applyFont="true" applyBorder="false" applyAlignment="true" applyProtection="true">
      <alignment horizontal="general" vertical="top" textRotation="0" wrapText="tru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4" fontId="6" fillId="2" borderId="1" xfId="21" applyFont="true" applyBorder="true" applyAlignment="true" applyProtection="true">
      <alignment horizontal="general" vertical="top" textRotation="0" wrapText="true" indent="0" shrinkToFit="false"/>
      <protection locked="true" hidden="false"/>
    </xf>
    <xf numFmtId="164" fontId="4" fillId="2" borderId="0" xfId="0" applyFont="true" applyBorder="false" applyAlignment="true" applyProtection="true">
      <alignment horizontal="right" vertical="top" textRotation="0" wrapText="true" indent="0" shrinkToFit="false"/>
      <protection locked="true" hidden="false"/>
    </xf>
    <xf numFmtId="164" fontId="22" fillId="6" borderId="0" xfId="0" applyFont="true" applyBorder="false" applyAlignment="true" applyProtection="true">
      <alignment horizontal="left" vertical="top" textRotation="0" wrapText="true" indent="0" shrinkToFit="false"/>
      <protection locked="true" hidden="false"/>
    </xf>
    <xf numFmtId="164" fontId="22" fillId="6" borderId="0" xfId="0" applyFont="true" applyBorder="false" applyAlignment="true" applyProtection="true">
      <alignment horizontal="left" vertical="top" textRotation="0" wrapText="true" indent="1" shrinkToFit="false"/>
      <protection locked="true" hidden="false"/>
    </xf>
    <xf numFmtId="164" fontId="23" fillId="3" borderId="0" xfId="0" applyFont="true" applyBorder="false" applyAlignment="true" applyProtection="true">
      <alignment horizontal="general" vertical="top" textRotation="0" wrapText="true" indent="0" shrinkToFit="false"/>
      <protection locked="true" hidden="false"/>
    </xf>
    <xf numFmtId="164" fontId="4" fillId="3" borderId="0" xfId="0" applyFont="true" applyBorder="false" applyAlignment="true" applyProtection="true">
      <alignment horizontal="right" vertical="top" textRotation="0" wrapText="true" indent="0" shrinkToFit="false"/>
      <protection locked="true" hidden="false"/>
    </xf>
    <xf numFmtId="164" fontId="4" fillId="7" borderId="5" xfId="0" applyFont="true" applyBorder="true" applyAlignment="true" applyProtection="true">
      <alignment horizontal="right" vertical="center" textRotation="0" wrapText="true" indent="0" shrinkToFit="false"/>
      <protection locked="true" hidden="false"/>
    </xf>
    <xf numFmtId="168" fontId="4" fillId="4" borderId="5" xfId="0" applyFont="true" applyBorder="true" applyAlignment="true" applyProtection="true">
      <alignment horizontal="right" vertical="center" textRotation="0" wrapText="true" indent="0" shrinkToFit="false"/>
      <protection locked="true" hidden="false"/>
    </xf>
    <xf numFmtId="164" fontId="4" fillId="7" borderId="5" xfId="0" applyFont="true" applyBorder="true" applyAlignment="true" applyProtection="true">
      <alignment horizontal="general" vertical="center" textRotation="0" wrapText="true" indent="0" shrinkToFit="false"/>
      <protection locked="true" hidden="false"/>
    </xf>
    <xf numFmtId="164" fontId="4" fillId="7" borderId="11" xfId="0" applyFont="true" applyBorder="true" applyAlignment="true" applyProtection="true">
      <alignment horizontal="right" vertical="center" textRotation="0" wrapText="true" indent="0" shrinkToFit="false"/>
      <protection locked="true" hidden="false"/>
    </xf>
    <xf numFmtId="167" fontId="4" fillId="4" borderId="11" xfId="0" applyFont="true" applyBorder="true" applyAlignment="true" applyProtection="true">
      <alignment horizontal="right" vertical="center" textRotation="0" wrapText="true" indent="0" shrinkToFit="false"/>
      <protection locked="true" hidden="false"/>
    </xf>
    <xf numFmtId="164" fontId="24" fillId="7" borderId="11" xfId="0" applyFont="true" applyBorder="true" applyAlignment="true" applyProtection="true">
      <alignment horizontal="left" vertical="center" textRotation="0" wrapText="true" indent="1" shrinkToFit="false"/>
      <protection locked="true" hidden="false"/>
    </xf>
    <xf numFmtId="164" fontId="4" fillId="7" borderId="11" xfId="0" applyFont="true" applyBorder="true" applyAlignment="true" applyProtection="true">
      <alignment horizontal="general" vertical="center" textRotation="0" wrapText="true" indent="0" shrinkToFit="false"/>
      <protection locked="true" hidden="false"/>
    </xf>
    <xf numFmtId="164" fontId="24" fillId="7" borderId="11" xfId="0" applyFont="true" applyBorder="true" applyAlignment="true" applyProtection="true">
      <alignment horizontal="right" vertical="center" textRotation="0" wrapText="true" indent="0" shrinkToFit="false"/>
      <protection locked="true" hidden="false"/>
    </xf>
    <xf numFmtId="164" fontId="4" fillId="7" borderId="11" xfId="0" applyFont="true" applyBorder="true" applyAlignment="true" applyProtection="true">
      <alignment horizontal="left" vertical="center" textRotation="0" wrapText="true" indent="1" shrinkToFit="false"/>
      <protection locked="true" hidden="false"/>
    </xf>
    <xf numFmtId="169" fontId="4" fillId="4" borderId="11" xfId="0" applyFont="true" applyBorder="true" applyAlignment="true" applyProtection="true">
      <alignment horizontal="right" vertical="center" textRotation="0" wrapText="true" indent="0" shrinkToFit="false"/>
      <protection locked="true" hidden="false"/>
    </xf>
    <xf numFmtId="168" fontId="4" fillId="4" borderId="11" xfId="0" applyFont="true" applyBorder="true" applyAlignment="true" applyProtection="true">
      <alignment horizontal="right" vertical="center" textRotation="0" wrapText="true" indent="0" shrinkToFit="false"/>
      <protection locked="true" hidden="false"/>
    </xf>
    <xf numFmtId="166" fontId="4" fillId="4" borderId="11" xfId="0" applyFont="true" applyBorder="true" applyAlignment="true" applyProtection="true">
      <alignment horizontal="general" vertical="center" textRotation="0" wrapText="true" indent="0" shrinkToFit="false"/>
      <protection locked="true" hidden="false"/>
    </xf>
    <xf numFmtId="164" fontId="4" fillId="7" borderId="6" xfId="0" applyFont="true" applyBorder="true" applyAlignment="true" applyProtection="true">
      <alignment horizontal="right" vertical="center" textRotation="0" wrapText="true" indent="0" shrinkToFit="false"/>
      <protection locked="true" hidden="false"/>
    </xf>
    <xf numFmtId="166" fontId="4" fillId="4" borderId="6" xfId="0" applyFont="true" applyBorder="true" applyAlignment="true" applyProtection="true">
      <alignment horizontal="general" vertical="center" textRotation="0" wrapText="true" indent="0" shrinkToFit="false"/>
      <protection locked="true" hidden="false"/>
    </xf>
    <xf numFmtId="164" fontId="4" fillId="7" borderId="6" xfId="0" applyFont="true" applyBorder="true" applyAlignment="true" applyProtection="true">
      <alignment horizontal="general" vertical="center" textRotation="0" wrapText="true" indent="0" shrinkToFit="false"/>
      <protection locked="true" hidden="false"/>
    </xf>
    <xf numFmtId="164" fontId="23" fillId="3" borderId="0" xfId="0" applyFont="true" applyBorder="false" applyAlignment="true" applyProtection="true">
      <alignment horizontal="left" vertical="top" textRotation="0" wrapText="true" indent="1" shrinkToFit="false"/>
      <protection locked="true" hidden="false"/>
    </xf>
    <xf numFmtId="164" fontId="31" fillId="7" borderId="5" xfId="0" applyFont="true" applyBorder="true" applyAlignment="true" applyProtection="true">
      <alignment horizontal="right" vertical="center" textRotation="0" wrapText="true" indent="0" shrinkToFit="false"/>
      <protection locked="true" hidden="false"/>
    </xf>
    <xf numFmtId="164" fontId="31" fillId="4" borderId="5" xfId="0" applyFont="true" applyBorder="true" applyAlignment="true" applyProtection="true">
      <alignment horizontal="general" vertical="center" textRotation="0" wrapText="true" indent="0" shrinkToFit="false"/>
      <protection locked="true" hidden="false"/>
    </xf>
    <xf numFmtId="170" fontId="31" fillId="4" borderId="11" xfId="0" applyFont="true" applyBorder="true" applyAlignment="true" applyProtection="true">
      <alignment horizontal="general" vertical="center" textRotation="0" wrapText="true" indent="0" shrinkToFit="false"/>
      <protection locked="true" hidden="false"/>
    </xf>
    <xf numFmtId="164" fontId="31" fillId="7" borderId="11" xfId="0" applyFont="true" applyBorder="true" applyAlignment="true" applyProtection="true">
      <alignment horizontal="left" vertical="center" textRotation="0" wrapText="true" indent="1" shrinkToFit="false"/>
      <protection locked="true" hidden="false"/>
    </xf>
    <xf numFmtId="164" fontId="31" fillId="7" borderId="11" xfId="0" applyFont="true" applyBorder="true" applyAlignment="true" applyProtection="true">
      <alignment horizontal="right" vertical="center" textRotation="0" wrapText="true" indent="0" shrinkToFit="false"/>
      <protection locked="true" hidden="false"/>
    </xf>
    <xf numFmtId="164" fontId="31" fillId="7" borderId="12" xfId="0" applyFont="true" applyBorder="true" applyAlignment="true" applyProtection="true">
      <alignment horizontal="right" vertical="center" textRotation="0" wrapText="true" indent="0" shrinkToFit="false"/>
      <protection locked="true" hidden="false"/>
    </xf>
    <xf numFmtId="169" fontId="31" fillId="4" borderId="12" xfId="0" applyFont="true" applyBorder="true" applyAlignment="true" applyProtection="true">
      <alignment horizontal="right" vertical="center" textRotation="0" wrapText="true" indent="0" shrinkToFit="false"/>
      <protection locked="true" hidden="false"/>
    </xf>
    <xf numFmtId="164" fontId="31" fillId="7" borderId="12" xfId="0" applyFont="true" applyBorder="true" applyAlignment="true" applyProtection="true">
      <alignment horizontal="left" vertical="center" textRotation="0" wrapText="true" indent="1" shrinkToFit="false"/>
      <protection locked="true" hidden="false"/>
    </xf>
    <xf numFmtId="164" fontId="4" fillId="7" borderId="12" xfId="0" applyFont="true" applyBorder="true" applyAlignment="true" applyProtection="true">
      <alignment horizontal="general" vertical="center" textRotation="0" wrapText="true" indent="0" shrinkToFit="false"/>
      <protection locked="true" hidden="false"/>
    </xf>
    <xf numFmtId="164" fontId="25" fillId="4" borderId="0" xfId="22" applyFont="true" applyBorder="true" applyAlignment="true" applyProtection="true">
      <alignment horizontal="general" vertical="bottom" textRotation="0" wrapText="false" indent="0" shrinkToFit="false"/>
      <protection locked="true" hidden="false"/>
    </xf>
    <xf numFmtId="164" fontId="4" fillId="4" borderId="0" xfId="0" applyFont="tru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23" fillId="4" borderId="0" xfId="0" applyFont="true" applyBorder="false" applyAlignment="true" applyProtection="true">
      <alignment horizontal="general" vertical="top" textRotation="0" wrapText="false" indent="0" shrinkToFit="false"/>
      <protection locked="true" hidden="false"/>
    </xf>
    <xf numFmtId="164" fontId="24" fillId="4" borderId="0" xfId="0" applyFont="true" applyBorder="false" applyAlignment="true" applyProtection="true">
      <alignment horizontal="general" vertical="top" textRotation="0" wrapText="true" indent="0" shrinkToFit="false"/>
      <protection locked="true" hidden="false"/>
    </xf>
    <xf numFmtId="164" fontId="24" fillId="0" borderId="0" xfId="0" applyFont="true" applyBorder="false" applyAlignment="true" applyProtection="true">
      <alignment horizontal="general" vertical="top" textRotation="0" wrapText="true" indent="0" shrinkToFit="false"/>
      <protection locked="true" hidden="false"/>
    </xf>
    <xf numFmtId="164" fontId="25" fillId="4" borderId="0" xfId="0" applyFont="true" applyBorder="false" applyAlignment="true" applyProtection="true">
      <alignment horizontal="general" vertical="top" textRotation="0" wrapText="false" indent="0" shrinkToFit="false"/>
      <protection locked="true" hidden="false"/>
    </xf>
    <xf numFmtId="164" fontId="27" fillId="4" borderId="0" xfId="0" applyFont="tru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7" fillId="2" borderId="1" xfId="21" applyFont="true" applyBorder="true" applyAlignment="true" applyProtection="true">
      <alignment horizontal="general" vertical="center" textRotation="0" wrapText="false" indent="0" shrinkToFit="false"/>
      <protection locked="true" hidden="false"/>
    </xf>
    <xf numFmtId="164" fontId="4" fillId="2" borderId="0" xfId="0" applyFont="true" applyBorder="false" applyAlignment="true" applyProtection="true">
      <alignment horizontal="right" vertical="center" textRotation="0" wrapText="false" indent="0" shrinkToFit="false"/>
      <protection locked="true" hidden="false"/>
    </xf>
    <xf numFmtId="164" fontId="4" fillId="2" borderId="0" xfId="0" applyFont="true" applyBorder="false" applyAlignment="true" applyProtection="true">
      <alignment horizontal="general" vertical="center" textRotation="0" wrapText="true" indent="0" shrinkToFit="false"/>
      <protection locked="true" hidden="false"/>
    </xf>
    <xf numFmtId="164" fontId="4" fillId="2"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22" fillId="6" borderId="0" xfId="0" applyFont="true" applyBorder="false" applyAlignment="true" applyProtection="true">
      <alignment horizontal="general" vertical="center" textRotation="0" wrapText="false" indent="0" shrinkToFit="false"/>
      <protection locked="true" hidden="false"/>
    </xf>
    <xf numFmtId="164" fontId="22" fillId="6" borderId="0" xfId="0" applyFont="true" applyBorder="false" applyAlignment="true" applyProtection="true">
      <alignment horizontal="left" vertical="center" textRotation="0" wrapText="false" indent="0" shrinkToFit="false"/>
      <protection locked="true" hidden="false"/>
    </xf>
    <xf numFmtId="164" fontId="22" fillId="6" borderId="0" xfId="0" applyFont="true" applyBorder="false" applyAlignment="true" applyProtection="true">
      <alignment horizontal="general" vertical="center" textRotation="0" wrapText="true" indent="0" shrinkToFit="false"/>
      <protection locked="true" hidden="false"/>
    </xf>
    <xf numFmtId="164" fontId="23" fillId="3" borderId="0" xfId="0" applyFont="true" applyBorder="false" applyAlignment="true" applyProtection="true">
      <alignment horizontal="general" vertical="center" textRotation="0" wrapText="false" indent="0" shrinkToFit="false"/>
      <protection locked="true" hidden="false"/>
    </xf>
    <xf numFmtId="164" fontId="4" fillId="3" borderId="0" xfId="0" applyFont="true" applyBorder="false" applyAlignment="true" applyProtection="true">
      <alignment horizontal="general" vertical="center" textRotation="0" wrapText="true" indent="0" shrinkToFit="false"/>
      <protection locked="true" hidden="false"/>
    </xf>
    <xf numFmtId="164" fontId="4" fillId="3" borderId="0" xfId="0" applyFont="true" applyBorder="false" applyAlignment="true" applyProtection="true">
      <alignment horizontal="general" vertical="center" textRotation="0" wrapText="false" indent="0" shrinkToFit="false"/>
      <protection locked="true" hidden="false"/>
    </xf>
    <xf numFmtId="164" fontId="23" fillId="7" borderId="0" xfId="0" applyFont="true" applyBorder="false" applyAlignment="true" applyProtection="true">
      <alignment horizontal="right" vertical="center" textRotation="0" wrapText="false" indent="0" shrinkToFit="false"/>
      <protection locked="true" hidden="false"/>
    </xf>
    <xf numFmtId="169" fontId="4" fillId="7" borderId="0" xfId="0" applyFont="true" applyBorder="false" applyAlignment="true" applyProtection="true">
      <alignment horizontal="right" vertical="center" textRotation="0" wrapText="false" indent="0" shrinkToFit="false"/>
      <protection locked="true" hidden="false"/>
    </xf>
    <xf numFmtId="164" fontId="4" fillId="7" borderId="0" xfId="0" applyFont="true" applyBorder="false" applyAlignment="true" applyProtection="true">
      <alignment horizontal="general" vertical="center" textRotation="0" wrapText="true" indent="0" shrinkToFit="false"/>
      <protection locked="true" hidden="false"/>
    </xf>
    <xf numFmtId="164" fontId="4" fillId="4" borderId="0" xfId="0" applyFont="true" applyBorder="false" applyAlignment="true" applyProtection="true">
      <alignment horizontal="general" vertical="center" textRotation="0" wrapText="false" indent="0" shrinkToFit="false"/>
      <protection locked="true" hidden="false"/>
    </xf>
    <xf numFmtId="164" fontId="4" fillId="7" borderId="0" xfId="0" applyFont="true" applyBorder="false" applyAlignment="true" applyProtection="true">
      <alignment horizontal="right" vertical="center" textRotation="0" wrapText="false" indent="0" shrinkToFit="false"/>
      <protection locked="true" hidden="false"/>
    </xf>
    <xf numFmtId="169" fontId="4" fillId="0" borderId="0" xfId="0" applyFont="true" applyBorder="false" applyAlignment="true" applyProtection="true">
      <alignment horizontal="right" vertical="center" textRotation="0" wrapText="false" indent="0" shrinkToFit="false"/>
      <protection locked="true" hidden="false"/>
    </xf>
    <xf numFmtId="165" fontId="4" fillId="0" borderId="0" xfId="0" applyFont="true" applyBorder="false" applyAlignment="true" applyProtection="true">
      <alignment horizontal="right" vertical="center" textRotation="0" wrapText="false" indent="0" shrinkToFit="false"/>
      <protection locked="true" hidden="false"/>
    </xf>
    <xf numFmtId="167" fontId="4" fillId="0" borderId="0" xfId="0" applyFont="true" applyBorder="false" applyAlignment="true" applyProtection="true">
      <alignment horizontal="right" vertical="center" textRotation="0" wrapText="false" indent="0" shrinkToFit="false"/>
      <protection locked="true" hidden="false"/>
    </xf>
    <xf numFmtId="164" fontId="23" fillId="7" borderId="5" xfId="0" applyFont="true" applyBorder="true" applyAlignment="true" applyProtection="true">
      <alignment horizontal="right" vertical="top" textRotation="0" wrapText="false" indent="0" shrinkToFit="false"/>
      <protection locked="true" hidden="false"/>
    </xf>
    <xf numFmtId="165" fontId="23" fillId="0" borderId="5" xfId="0" applyFont="true" applyBorder="true" applyAlignment="true" applyProtection="true">
      <alignment horizontal="right" vertical="top" textRotation="0" wrapText="false" indent="0" shrinkToFit="false"/>
      <protection locked="true" hidden="false"/>
    </xf>
    <xf numFmtId="164" fontId="4" fillId="4" borderId="5" xfId="0" applyFont="true" applyBorder="true" applyAlignment="true" applyProtection="true">
      <alignment horizontal="general" vertical="top" textRotation="0" wrapText="false" indent="0" shrinkToFit="false"/>
      <protection locked="true" hidden="false"/>
    </xf>
    <xf numFmtId="164" fontId="23" fillId="7" borderId="0" xfId="0" applyFont="true" applyBorder="false" applyAlignment="true" applyProtection="true">
      <alignment horizontal="right" vertical="bottom" textRotation="0" wrapText="false" indent="0" shrinkToFit="false"/>
      <protection locked="true" hidden="false"/>
    </xf>
    <xf numFmtId="164" fontId="4" fillId="7" borderId="0" xfId="0" applyFont="true" applyBorder="false" applyAlignment="true" applyProtection="true">
      <alignment horizontal="right" vertical="bottom" textRotation="0" wrapText="false" indent="0" shrinkToFit="false"/>
      <protection locked="true" hidden="false"/>
    </xf>
    <xf numFmtId="164" fontId="4" fillId="7" borderId="0" xfId="0" applyFont="true" applyBorder="false" applyAlignment="true" applyProtection="true">
      <alignment horizontal="general" vertical="bottom" textRotation="0" wrapText="true" indent="0" shrinkToFit="false"/>
      <protection locked="true" hidden="false"/>
    </xf>
    <xf numFmtId="164" fontId="4" fillId="4"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right" vertical="bottom" textRotation="0" wrapText="false" indent="0" shrinkToFit="false"/>
      <protection locked="true" hidden="false"/>
    </xf>
    <xf numFmtId="164" fontId="4" fillId="8" borderId="0" xfId="0" applyFont="true" applyBorder="false" applyAlignment="true" applyProtection="true">
      <alignment horizontal="general" vertical="bottom" textRotation="0" wrapText="false" indent="0" shrinkToFit="false"/>
      <protection locked="true" hidden="false"/>
    </xf>
    <xf numFmtId="164" fontId="4" fillId="8" borderId="0" xfId="0" applyFont="true" applyBorder="false" applyAlignment="true" applyProtection="true">
      <alignment horizontal="general" vertical="center" textRotation="0" wrapText="false" indent="0" shrinkToFit="false"/>
      <protection locked="true" hidden="false"/>
    </xf>
    <xf numFmtId="164" fontId="4" fillId="8" borderId="5" xfId="0" applyFont="true" applyBorder="true" applyAlignment="true" applyProtection="true">
      <alignment horizontal="general" vertical="top" textRotation="0" wrapText="false" indent="0" shrinkToFit="false"/>
      <protection locked="true" hidden="false"/>
    </xf>
    <xf numFmtId="164" fontId="23" fillId="7" borderId="5" xfId="0" applyFont="true" applyBorder="true" applyAlignment="true" applyProtection="true">
      <alignment horizontal="right" vertical="center" textRotation="0" wrapText="false" indent="0" shrinkToFit="false"/>
      <protection locked="true" hidden="false"/>
    </xf>
    <xf numFmtId="165" fontId="23" fillId="0" borderId="5" xfId="0" applyFont="true" applyBorder="true" applyAlignment="true" applyProtection="true">
      <alignment horizontal="right" vertical="center" textRotation="0" wrapText="false" indent="0" shrinkToFit="false"/>
      <protection locked="true" hidden="false"/>
    </xf>
    <xf numFmtId="164" fontId="4" fillId="8" borderId="5" xfId="0" applyFont="true" applyBorder="true" applyAlignment="true" applyProtection="true">
      <alignment horizontal="general" vertical="center" textRotation="0" wrapText="false" indent="0" shrinkToFit="false"/>
      <protection locked="true" hidden="false"/>
    </xf>
    <xf numFmtId="169" fontId="23" fillId="0" borderId="0" xfId="0" applyFont="true" applyBorder="false" applyAlignment="true" applyProtection="true">
      <alignment horizontal="right" vertical="bottom" textRotation="0" wrapText="false" indent="0" shrinkToFit="false"/>
      <protection locked="true" hidden="false"/>
    </xf>
    <xf numFmtId="164" fontId="23" fillId="7" borderId="0" xfId="0" applyFont="true" applyBorder="false" applyAlignment="true" applyProtection="true">
      <alignment horizontal="right" vertical="top" textRotation="0" wrapText="false" indent="0" shrinkToFit="false"/>
      <protection locked="true" hidden="false"/>
    </xf>
    <xf numFmtId="169" fontId="23" fillId="0" borderId="0" xfId="0" applyFont="true" applyBorder="false" applyAlignment="true" applyProtection="true">
      <alignment horizontal="right" vertical="top" textRotation="0" wrapText="false" indent="0" shrinkToFit="false"/>
      <protection locked="true" hidden="false"/>
    </xf>
    <xf numFmtId="164" fontId="4" fillId="7" borderId="0" xfId="0" applyFont="true" applyBorder="false" applyAlignment="true" applyProtection="true">
      <alignment horizontal="general" vertical="top" textRotation="0" wrapText="true" indent="0" shrinkToFit="false"/>
      <protection locked="true" hidden="false"/>
    </xf>
    <xf numFmtId="164" fontId="4" fillId="8" borderId="0" xfId="0" applyFont="true" applyBorder="false" applyAlignment="true" applyProtection="true">
      <alignment horizontal="general" vertical="top" textRotation="0" wrapText="false" indent="0" shrinkToFit="false"/>
      <protection locked="true" hidden="false"/>
    </xf>
    <xf numFmtId="165" fontId="23" fillId="0" borderId="0" xfId="0" applyFont="true" applyBorder="false" applyAlignment="true" applyProtection="true">
      <alignment horizontal="right" vertical="top" textRotation="0" wrapText="false" indent="0" shrinkToFit="false"/>
      <protection locked="true" hidden="false"/>
    </xf>
    <xf numFmtId="164" fontId="4" fillId="9" borderId="0" xfId="0" applyFont="true" applyBorder="false" applyAlignment="true" applyProtection="true">
      <alignment horizontal="general" vertical="top" textRotation="0" wrapText="false" indent="0" shrinkToFit="false"/>
      <protection locked="true" hidden="false"/>
    </xf>
    <xf numFmtId="164" fontId="24" fillId="7" borderId="0" xfId="0" applyFont="true" applyBorder="false" applyAlignment="true" applyProtection="true">
      <alignment horizontal="general" vertical="center" textRotation="0" wrapText="true" indent="0" shrinkToFit="false"/>
      <protection locked="true" hidden="false"/>
    </xf>
    <xf numFmtId="165" fontId="4" fillId="10" borderId="0" xfId="0" applyFont="true" applyBorder="false" applyAlignment="true" applyProtection="true">
      <alignment horizontal="general" vertical="center" textRotation="0" wrapText="false" indent="0" shrinkToFit="false"/>
      <protection locked="true" hidden="false"/>
    </xf>
    <xf numFmtId="164" fontId="4" fillId="10" borderId="0" xfId="0" applyFont="true" applyBorder="false" applyAlignment="true" applyProtection="true">
      <alignment horizontal="general" vertical="center" textRotation="0" wrapText="false" indent="0" shrinkToFit="false"/>
      <protection locked="true" hidden="false"/>
    </xf>
    <xf numFmtId="165" fontId="23" fillId="0" borderId="0" xfId="0" applyFont="true" applyBorder="false" applyAlignment="true" applyProtection="true">
      <alignment horizontal="right" vertical="bottom" textRotation="0" wrapText="false" indent="0" shrinkToFit="false"/>
      <protection locked="true" hidden="false"/>
    </xf>
    <xf numFmtId="164" fontId="4" fillId="10" borderId="0" xfId="0" applyFont="true" applyBorder="false" applyAlignment="true" applyProtection="true">
      <alignment horizontal="general" vertical="bottom" textRotation="0" wrapText="false" indent="0" shrinkToFit="false"/>
      <protection locked="true" hidden="false"/>
    </xf>
    <xf numFmtId="164" fontId="4" fillId="7" borderId="0" xfId="0" applyFont="true" applyBorder="false" applyAlignment="true" applyProtection="true">
      <alignment horizontal="right" vertical="bottom" textRotation="0" wrapText="true" indent="0" shrinkToFit="false"/>
      <protection locked="true" hidden="false"/>
    </xf>
    <xf numFmtId="165" fontId="4" fillId="0" borderId="0" xfId="0" applyFont="true" applyBorder="false" applyAlignment="true" applyProtection="true">
      <alignment horizontal="right" vertical="bottom" textRotation="0" wrapText="true" indent="0" shrinkToFit="false"/>
      <protection locked="true" hidden="false"/>
    </xf>
    <xf numFmtId="164" fontId="4" fillId="8" borderId="0" xfId="0" applyFont="true" applyBorder="false" applyAlignment="true" applyProtection="true">
      <alignment horizontal="general" vertical="bottom" textRotation="0" wrapText="true" indent="0" shrinkToFit="false"/>
      <protection locked="true" hidden="false"/>
    </xf>
    <xf numFmtId="164" fontId="4" fillId="9" borderId="0" xfId="0" applyFont="true" applyBorder="false" applyAlignment="true" applyProtection="true">
      <alignment horizontal="general" vertical="bottom" textRotation="0" wrapText="false" indent="0" shrinkToFit="false"/>
      <protection locked="true" hidden="false"/>
    </xf>
    <xf numFmtId="164" fontId="23" fillId="7" borderId="10" xfId="0" applyFont="true" applyBorder="true" applyAlignment="true" applyProtection="true">
      <alignment horizontal="right" vertical="top" textRotation="0" wrapText="false" indent="0" shrinkToFit="false"/>
      <protection locked="true" hidden="false"/>
    </xf>
    <xf numFmtId="165" fontId="23" fillId="0" borderId="10" xfId="0" applyFont="true" applyBorder="true" applyAlignment="true" applyProtection="true">
      <alignment horizontal="right" vertical="top" textRotation="0" wrapText="false" indent="0" shrinkToFit="false"/>
      <protection locked="true" hidden="false"/>
    </xf>
    <xf numFmtId="164" fontId="4" fillId="7" borderId="10" xfId="0" applyFont="true" applyBorder="true" applyAlignment="true" applyProtection="true">
      <alignment horizontal="general" vertical="top" textRotation="0" wrapText="true" indent="0" shrinkToFit="false"/>
      <protection locked="true" hidden="false"/>
    </xf>
    <xf numFmtId="164" fontId="4" fillId="9" borderId="10" xfId="0" applyFont="true" applyBorder="true" applyAlignment="true" applyProtection="true">
      <alignment horizontal="general" vertical="top" textRotation="0" wrapText="false" indent="0" shrinkToFit="false"/>
      <protection locked="true" hidden="false"/>
    </xf>
    <xf numFmtId="164" fontId="25" fillId="4" borderId="13" xfId="22" applyFont="true" applyBorder="true" applyAlignment="true" applyProtection="true">
      <alignment horizontal="general" vertical="bottom" textRotation="0" wrapText="false" indent="0" shrinkToFit="false"/>
      <protection locked="true" hidden="false"/>
    </xf>
    <xf numFmtId="164" fontId="0" fillId="4" borderId="0" xfId="0" applyFont="false" applyBorder="false" applyAlignment="true" applyProtection="true">
      <alignment horizontal="general" vertical="center" textRotation="0" wrapText="false" indent="0" shrinkToFit="false"/>
      <protection locked="true" hidden="false"/>
    </xf>
    <xf numFmtId="164" fontId="23" fillId="4" borderId="0" xfId="0" applyFont="true" applyBorder="false" applyAlignment="true" applyProtection="true">
      <alignment horizontal="general" vertical="bottom" textRotation="0" wrapText="false" indent="0" shrinkToFit="false"/>
      <protection locked="tru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4" fillId="4" borderId="0" xfId="0" applyFont="true" applyBorder="false" applyAlignment="true" applyProtection="true">
      <alignment horizontal="right" vertical="center" textRotation="0" wrapText="false" indent="0" shrinkToFit="false"/>
      <protection locked="true" hidden="false"/>
    </xf>
    <xf numFmtId="164" fontId="4" fillId="4" borderId="0" xfId="0" applyFont="true" applyBorder="false" applyAlignment="true" applyProtection="true">
      <alignment horizontal="general" vertical="center" textRotation="0" wrapText="true" indent="0" shrinkToFit="false"/>
      <protection locked="true" hidden="false"/>
    </xf>
    <xf numFmtId="164" fontId="26" fillId="4" borderId="0" xfId="0" applyFont="true" applyBorder="false" applyAlignment="true" applyProtection="true">
      <alignment horizontal="general" vertical="center" textRotation="0" wrapText="false" indent="0" shrinkToFit="false"/>
      <protection locked="true" hidden="false"/>
    </xf>
    <xf numFmtId="164" fontId="23" fillId="4" borderId="0" xfId="0" applyFont="true" applyBorder="false" applyAlignment="true" applyProtection="true">
      <alignment horizontal="general" vertical="center" textRotation="0" wrapText="false" indent="0" shrinkToFit="false"/>
      <protection locked="true" hidden="false"/>
    </xf>
    <xf numFmtId="164" fontId="12" fillId="0" borderId="0" xfId="22" applyFont="true" applyBorder="true" applyAlignment="true" applyProtection="true">
      <alignment horizontal="general" vertical="bottom" textRotation="0" wrapText="false" indent="0" shrinkToFit="false"/>
      <protection locked="true" hidden="false"/>
    </xf>
    <xf numFmtId="164" fontId="34" fillId="4" borderId="0" xfId="0" applyFont="true" applyBorder="false" applyAlignment="true" applyProtection="true">
      <alignment horizontal="general" vertical="bottom" textRotation="0" wrapText="false" indent="0" shrinkToFit="false"/>
      <protection locked="true" hidden="false"/>
    </xf>
    <xf numFmtId="164" fontId="35" fillId="4" borderId="0" xfId="20" applyFont="true" applyBorder="true" applyAlignment="true" applyProtection="true">
      <alignment horizontal="general" vertical="center" textRotation="0" wrapText="false" indent="0" shrinkToFit="false"/>
      <protection locked="true" hidden="false"/>
    </xf>
    <xf numFmtId="164" fontId="36"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23" fillId="2" borderId="0" xfId="0" applyFont="true" applyBorder="false" applyAlignment="true" applyProtection="true">
      <alignment horizontal="general" vertical="bottom" textRotation="0" wrapText="true" indent="0" shrinkToFit="false"/>
      <protection locked="true" hidden="false"/>
    </xf>
    <xf numFmtId="164" fontId="23" fillId="2" borderId="0" xfId="0" applyFont="true" applyBorder="false" applyAlignment="true" applyProtection="true">
      <alignment horizontal="general" vertical="bottom" textRotation="0" wrapText="false" indent="0" shrinkToFit="false"/>
      <protection locked="true" hidden="false"/>
    </xf>
    <xf numFmtId="164" fontId="4" fillId="2" borderId="0" xfId="0" applyFont="true" applyBorder="false" applyAlignment="true" applyProtection="true">
      <alignment horizontal="right" vertical="bottom" textRotation="0" wrapText="false" indent="0" shrinkToFit="false"/>
      <protection locked="true" hidden="false"/>
    </xf>
    <xf numFmtId="164" fontId="4" fillId="2" borderId="0" xfId="0" applyFont="true" applyBorder="false" applyAlignment="true" applyProtection="true">
      <alignment horizontal="right" vertical="bottom" textRotation="0" wrapText="true" indent="0" shrinkToFit="false"/>
      <protection locked="true" hidden="false"/>
    </xf>
    <xf numFmtId="164" fontId="4" fillId="2" borderId="0" xfId="0" applyFont="true" applyBorder="false" applyAlignment="true" applyProtection="true">
      <alignment horizontal="general" vertical="bottom" textRotation="0" wrapText="tru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22" fillId="6" borderId="0" xfId="0" applyFont="true" applyBorder="false" applyAlignment="true" applyProtection="true">
      <alignment horizontal="right" vertical="top" textRotation="0" wrapText="true" indent="0" shrinkToFit="false"/>
      <protection locked="true" hidden="false"/>
    </xf>
    <xf numFmtId="164" fontId="22" fillId="6" borderId="0" xfId="0" applyFont="true" applyBorder="false" applyAlignment="true" applyProtection="true">
      <alignment horizontal="left" vertical="center" textRotation="0" wrapText="true" indent="1" shrinkToFit="false"/>
      <protection locked="true" hidden="false"/>
    </xf>
    <xf numFmtId="164" fontId="22" fillId="6" borderId="0" xfId="0" applyFont="true" applyBorder="false" applyAlignment="true" applyProtection="true">
      <alignment horizontal="left" vertical="center" textRotation="0" wrapText="false" indent="1" shrinkToFit="false"/>
      <protection locked="true" hidden="false"/>
    </xf>
    <xf numFmtId="164" fontId="22" fillId="6" borderId="0" xfId="0" applyFont="true" applyBorder="false" applyAlignment="true" applyProtection="true">
      <alignment horizontal="left" vertical="top" textRotation="0" wrapText="false" indent="0" shrinkToFit="false"/>
      <protection locked="true" hidden="false"/>
    </xf>
    <xf numFmtId="164" fontId="23" fillId="3" borderId="0" xfId="0" applyFont="true" applyBorder="false" applyAlignment="true" applyProtection="true">
      <alignment horizontal="left" vertical="bottom" textRotation="0" wrapText="false" indent="0" shrinkToFit="false"/>
      <protection locked="true" hidden="false"/>
    </xf>
    <xf numFmtId="164" fontId="23" fillId="3" borderId="0" xfId="0" applyFont="true" applyBorder="false" applyAlignment="true" applyProtection="true">
      <alignment horizontal="right" vertical="bottom" textRotation="0" wrapText="true" indent="0" shrinkToFit="false"/>
      <protection locked="true" hidden="false"/>
    </xf>
    <xf numFmtId="164" fontId="23" fillId="3" borderId="0" xfId="0" applyFont="true" applyBorder="false" applyAlignment="true" applyProtection="true">
      <alignment horizontal="left" vertical="center" textRotation="0" wrapText="true" indent="1" shrinkToFit="false"/>
      <protection locked="true" hidden="false"/>
    </xf>
    <xf numFmtId="164" fontId="23" fillId="3" borderId="0" xfId="0" applyFont="true" applyBorder="false" applyAlignment="true" applyProtection="true">
      <alignment horizontal="left" vertical="center" textRotation="0" wrapText="false" indent="1" shrinkToFit="false"/>
      <protection locked="true" hidden="false"/>
    </xf>
    <xf numFmtId="164" fontId="23" fillId="3" borderId="0" xfId="0" applyFont="true" applyBorder="false" applyAlignment="true" applyProtection="true">
      <alignment horizontal="center" vertical="top" textRotation="0" wrapText="false" indent="0" shrinkToFit="false"/>
      <protection locked="true" hidden="false"/>
    </xf>
    <xf numFmtId="168" fontId="4" fillId="4" borderId="0" xfId="0" applyFont="true" applyBorder="false" applyAlignment="true" applyProtection="true">
      <alignment horizontal="right" vertical="center" textRotation="0" wrapText="true" indent="0" shrinkToFit="false"/>
      <protection locked="true" hidden="false"/>
    </xf>
    <xf numFmtId="164" fontId="4" fillId="4" borderId="0" xfId="0" applyFont="true" applyBorder="false" applyAlignment="true" applyProtection="true">
      <alignment horizontal="left" vertical="center" textRotation="0" wrapText="true" indent="1" shrinkToFit="false"/>
      <protection locked="true" hidden="false"/>
    </xf>
    <xf numFmtId="164" fontId="4" fillId="4" borderId="0" xfId="0" applyFont="true" applyBorder="false" applyAlignment="true" applyProtection="true">
      <alignment horizontal="left" vertical="center" textRotation="0" wrapText="false" indent="1" shrinkToFit="false"/>
      <protection locked="true" hidden="false"/>
    </xf>
    <xf numFmtId="164" fontId="4" fillId="4" borderId="0" xfId="0" applyFont="true" applyBorder="false" applyAlignment="true" applyProtection="true">
      <alignment horizontal="left" vertical="center" textRotation="0" wrapText="false" indent="0" shrinkToFit="false"/>
      <protection locked="true" hidden="false"/>
    </xf>
    <xf numFmtId="164" fontId="4" fillId="4" borderId="0" xfId="0" applyFont="true" applyBorder="false" applyAlignment="true" applyProtection="true">
      <alignment horizontal="left" vertical="top" textRotation="0" wrapText="false" indent="0" shrinkToFit="false"/>
      <protection locked="true" hidden="false"/>
    </xf>
    <xf numFmtId="164" fontId="4" fillId="4" borderId="0" xfId="0" applyFont="true" applyBorder="false" applyAlignment="true" applyProtection="true">
      <alignment horizontal="left" vertical="bottom" textRotation="0" wrapText="false" indent="0" shrinkToFit="false"/>
      <protection locked="true" hidden="false"/>
    </xf>
    <xf numFmtId="164" fontId="23" fillId="3" borderId="0" xfId="0" applyFont="true" applyBorder="false" applyAlignment="true" applyProtection="true">
      <alignment horizontal="right" vertical="center" textRotation="0" wrapText="true" indent="0" shrinkToFit="false"/>
      <protection locked="true" hidden="false"/>
    </xf>
    <xf numFmtId="164" fontId="23" fillId="4" borderId="7" xfId="0" applyFont="true" applyBorder="true" applyAlignment="true" applyProtection="true">
      <alignment horizontal="right" vertical="center" textRotation="0" wrapText="false" indent="0" shrinkToFit="false"/>
      <protection locked="true" hidden="false"/>
    </xf>
    <xf numFmtId="167" fontId="4" fillId="4" borderId="7" xfId="19" applyFont="true" applyBorder="true" applyAlignment="true" applyProtection="true">
      <alignment horizontal="general" vertical="center" textRotation="0" wrapText="true" indent="0" shrinkToFit="false"/>
      <protection locked="true" hidden="false"/>
    </xf>
    <xf numFmtId="164" fontId="4" fillId="4" borderId="7" xfId="0" applyFont="true" applyBorder="true" applyAlignment="true" applyProtection="true">
      <alignment horizontal="left" vertical="center" textRotation="0" wrapText="true" indent="1" shrinkToFit="false"/>
      <protection locked="true" hidden="false"/>
    </xf>
    <xf numFmtId="164" fontId="4" fillId="4" borderId="7" xfId="0" applyFont="true" applyBorder="true" applyAlignment="true" applyProtection="true">
      <alignment horizontal="left" vertical="center" textRotation="0" wrapText="false" indent="1" shrinkToFit="false"/>
      <protection locked="true" hidden="false"/>
    </xf>
    <xf numFmtId="164" fontId="4" fillId="4" borderId="7" xfId="0" applyFont="true" applyBorder="true" applyAlignment="true" applyProtection="true">
      <alignment horizontal="left" vertical="center" textRotation="0" wrapText="false" indent="0" shrinkToFit="false"/>
      <protection locked="true" hidden="false"/>
    </xf>
    <xf numFmtId="164" fontId="4" fillId="4" borderId="7" xfId="0" applyFont="true" applyBorder="true" applyAlignment="true" applyProtection="true">
      <alignment horizontal="left" vertical="bottom" textRotation="0" wrapText="false" indent="0" shrinkToFit="false"/>
      <protection locked="true" hidden="false"/>
    </xf>
    <xf numFmtId="164" fontId="23" fillId="4" borderId="8" xfId="0" applyFont="true" applyBorder="true" applyAlignment="true" applyProtection="true">
      <alignment horizontal="right" vertical="center" textRotation="0" wrapText="false" indent="0" shrinkToFit="false"/>
      <protection locked="true" hidden="false"/>
    </xf>
    <xf numFmtId="167" fontId="4" fillId="4" borderId="8" xfId="19" applyFont="true" applyBorder="true" applyAlignment="true" applyProtection="true">
      <alignment horizontal="general" vertical="center" textRotation="0" wrapText="true" indent="0" shrinkToFit="false"/>
      <protection locked="true" hidden="false"/>
    </xf>
    <xf numFmtId="164" fontId="4" fillId="4" borderId="8" xfId="0" applyFont="true" applyBorder="true" applyAlignment="true" applyProtection="true">
      <alignment horizontal="left" vertical="center" textRotation="0" wrapText="true" indent="1" shrinkToFit="false"/>
      <protection locked="true" hidden="false"/>
    </xf>
    <xf numFmtId="164" fontId="4" fillId="4" borderId="8" xfId="0" applyFont="true" applyBorder="true" applyAlignment="true" applyProtection="true">
      <alignment horizontal="left" vertical="center" textRotation="0" wrapText="false" indent="1" shrinkToFit="false"/>
      <protection locked="true" hidden="false"/>
    </xf>
    <xf numFmtId="164" fontId="4" fillId="4" borderId="8" xfId="0" applyFont="true" applyBorder="true" applyAlignment="true" applyProtection="true">
      <alignment horizontal="left" vertical="center" textRotation="0" wrapText="false" indent="0" shrinkToFit="false"/>
      <protection locked="true" hidden="false"/>
    </xf>
    <xf numFmtId="164" fontId="4" fillId="4" borderId="8" xfId="0" applyFont="true" applyBorder="true" applyAlignment="true" applyProtection="true">
      <alignment horizontal="left" vertical="bottom" textRotation="0" wrapText="false" indent="0" shrinkToFit="false"/>
      <protection locked="true" hidden="false"/>
    </xf>
    <xf numFmtId="164" fontId="23" fillId="4" borderId="9" xfId="0" applyFont="true" applyBorder="true" applyAlignment="true" applyProtection="true">
      <alignment horizontal="right" vertical="center" textRotation="0" wrapText="false" indent="0" shrinkToFit="false"/>
      <protection locked="true" hidden="false"/>
    </xf>
    <xf numFmtId="167" fontId="4" fillId="4" borderId="9" xfId="19" applyFont="true" applyBorder="true" applyAlignment="true" applyProtection="true">
      <alignment horizontal="general" vertical="center" textRotation="0" wrapText="true" indent="0" shrinkToFit="false"/>
      <protection locked="true" hidden="false"/>
    </xf>
    <xf numFmtId="164" fontId="4" fillId="4" borderId="9" xfId="0" applyFont="true" applyBorder="true" applyAlignment="true" applyProtection="true">
      <alignment horizontal="left" vertical="center" textRotation="0" wrapText="true" indent="1" shrinkToFit="false"/>
      <protection locked="true" hidden="false"/>
    </xf>
    <xf numFmtId="164" fontId="4" fillId="4" borderId="9" xfId="0" applyFont="true" applyBorder="true" applyAlignment="true" applyProtection="true">
      <alignment horizontal="left" vertical="center" textRotation="0" wrapText="false" indent="1" shrinkToFit="false"/>
      <protection locked="true" hidden="false"/>
    </xf>
    <xf numFmtId="164" fontId="4" fillId="4" borderId="9" xfId="0" applyFont="true" applyBorder="true" applyAlignment="true" applyProtection="true">
      <alignment horizontal="left" vertical="center" textRotation="0" wrapText="false" indent="0" shrinkToFit="false"/>
      <protection locked="true" hidden="false"/>
    </xf>
    <xf numFmtId="164" fontId="4" fillId="4" borderId="9" xfId="0" applyFont="true" applyBorder="true" applyAlignment="true" applyProtection="true">
      <alignment horizontal="left" vertical="bottom" textRotation="0" wrapText="false" indent="0" shrinkToFit="false"/>
      <protection locked="true" hidden="false"/>
    </xf>
    <xf numFmtId="164" fontId="23" fillId="3" borderId="0" xfId="0" applyFont="true" applyBorder="false" applyAlignment="true" applyProtection="true">
      <alignment horizontal="general" vertical="bottom" textRotation="0" wrapText="false" indent="0" shrinkToFit="false"/>
      <protection locked="true" hidden="false"/>
    </xf>
    <xf numFmtId="164" fontId="23" fillId="4" borderId="5" xfId="0" applyFont="true" applyBorder="true" applyAlignment="true" applyProtection="true">
      <alignment horizontal="right" vertical="center" textRotation="0" wrapText="false" indent="0" shrinkToFit="false"/>
      <protection locked="true" hidden="false"/>
    </xf>
    <xf numFmtId="164" fontId="4" fillId="4" borderId="5" xfId="0" applyFont="true" applyBorder="true" applyAlignment="true" applyProtection="true">
      <alignment horizontal="general" vertical="center" textRotation="0" wrapText="true" indent="0" shrinkToFit="false"/>
      <protection locked="true" hidden="false"/>
    </xf>
    <xf numFmtId="164" fontId="4" fillId="4" borderId="5" xfId="0" applyFont="true" applyBorder="true" applyAlignment="true" applyProtection="true">
      <alignment horizontal="left" vertical="center" textRotation="0" wrapText="true" indent="1" shrinkToFit="false"/>
      <protection locked="true" hidden="false"/>
    </xf>
    <xf numFmtId="164" fontId="4" fillId="4" borderId="5" xfId="0" applyFont="true" applyBorder="true" applyAlignment="true" applyProtection="true">
      <alignment horizontal="left" vertical="center" textRotation="0" wrapText="false" indent="1" shrinkToFit="false"/>
      <protection locked="true" hidden="false"/>
    </xf>
    <xf numFmtId="164" fontId="4" fillId="4" borderId="5" xfId="0" applyFont="true" applyBorder="true" applyAlignment="true" applyProtection="true">
      <alignment horizontal="general" vertical="center" textRotation="0" wrapText="false" indent="0" shrinkToFit="false"/>
      <protection locked="true" hidden="false"/>
    </xf>
    <xf numFmtId="164" fontId="4" fillId="4" borderId="5" xfId="0" applyFont="true" applyBorder="true" applyAlignment="true" applyProtection="true">
      <alignment horizontal="general" vertical="bottom" textRotation="0" wrapText="true" indent="0" shrinkToFit="false"/>
      <protection locked="true" hidden="false"/>
    </xf>
    <xf numFmtId="164" fontId="4" fillId="4" borderId="5" xfId="0" applyFont="true" applyBorder="true" applyAlignment="true" applyProtection="true">
      <alignment horizontal="left" vertical="bottom" textRotation="0" wrapText="false" indent="0" shrinkToFit="false"/>
      <protection locked="true" hidden="false"/>
    </xf>
    <xf numFmtId="164" fontId="23" fillId="4" borderId="11" xfId="0" applyFont="true" applyBorder="true" applyAlignment="true" applyProtection="true">
      <alignment horizontal="right" vertical="center" textRotation="0" wrapText="false" indent="0" shrinkToFit="false"/>
      <protection locked="true" hidden="false"/>
    </xf>
    <xf numFmtId="164" fontId="4" fillId="4" borderId="11" xfId="0" applyFont="true" applyBorder="true" applyAlignment="true" applyProtection="true">
      <alignment horizontal="left" vertical="center" textRotation="0" wrapText="true" indent="1" shrinkToFit="false"/>
      <protection locked="true" hidden="false"/>
    </xf>
    <xf numFmtId="164" fontId="4" fillId="4" borderId="11" xfId="0" applyFont="true" applyBorder="true" applyAlignment="true" applyProtection="true">
      <alignment horizontal="left" vertical="center" textRotation="0" wrapText="false" indent="1" shrinkToFit="false"/>
      <protection locked="true" hidden="false"/>
    </xf>
    <xf numFmtId="164" fontId="4" fillId="4" borderId="11" xfId="0" applyFont="true" applyBorder="true" applyAlignment="true" applyProtection="true">
      <alignment horizontal="general" vertical="center" textRotation="0" wrapText="false" indent="0" shrinkToFit="false"/>
      <protection locked="true" hidden="false"/>
    </xf>
    <xf numFmtId="164" fontId="4" fillId="4" borderId="11" xfId="0" applyFont="true" applyBorder="true" applyAlignment="true" applyProtection="true">
      <alignment horizontal="general" vertical="bottom" textRotation="0" wrapText="true" indent="0" shrinkToFit="false"/>
      <protection locked="true" hidden="false"/>
    </xf>
    <xf numFmtId="164" fontId="4" fillId="4" borderId="11" xfId="0" applyFont="true" applyBorder="true" applyAlignment="true" applyProtection="true">
      <alignment horizontal="left" vertical="bottom" textRotation="0" wrapText="false" indent="0" shrinkToFit="false"/>
      <protection locked="true" hidden="false"/>
    </xf>
    <xf numFmtId="164" fontId="24" fillId="4" borderId="11" xfId="0" applyFont="true" applyBorder="true" applyAlignment="true" applyProtection="true">
      <alignment horizontal="left" vertical="center" textRotation="0" wrapText="true" indent="1" shrinkToFit="false"/>
      <protection locked="true" hidden="false"/>
    </xf>
    <xf numFmtId="164" fontId="23" fillId="4" borderId="6" xfId="0" applyFont="true" applyBorder="true" applyAlignment="true" applyProtection="true">
      <alignment horizontal="right" vertical="center" textRotation="0" wrapText="false" indent="0" shrinkToFit="false"/>
      <protection locked="true" hidden="false"/>
    </xf>
    <xf numFmtId="164" fontId="4" fillId="4" borderId="6" xfId="0" applyFont="true" applyBorder="true" applyAlignment="true" applyProtection="true">
      <alignment horizontal="left" vertical="center" textRotation="0" wrapText="true" indent="1" shrinkToFit="false"/>
      <protection locked="true" hidden="false"/>
    </xf>
    <xf numFmtId="164" fontId="4" fillId="4" borderId="6" xfId="0" applyFont="true" applyBorder="true" applyAlignment="true" applyProtection="true">
      <alignment horizontal="left" vertical="center" textRotation="0" wrapText="false" indent="1" shrinkToFit="false"/>
      <protection locked="true" hidden="false"/>
    </xf>
    <xf numFmtId="164" fontId="4" fillId="4" borderId="6" xfId="0" applyFont="true" applyBorder="true" applyAlignment="true" applyProtection="true">
      <alignment horizontal="general" vertical="center" textRotation="0" wrapText="false" indent="0" shrinkToFit="false"/>
      <protection locked="true" hidden="false"/>
    </xf>
    <xf numFmtId="164" fontId="4" fillId="4" borderId="6" xfId="0" applyFont="true" applyBorder="true" applyAlignment="true" applyProtection="true">
      <alignment horizontal="general" vertical="bottom" textRotation="0" wrapText="true" indent="0" shrinkToFit="false"/>
      <protection locked="true" hidden="false"/>
    </xf>
    <xf numFmtId="164" fontId="4" fillId="4" borderId="6" xfId="0" applyFont="true" applyBorder="true" applyAlignment="true" applyProtection="true">
      <alignment horizontal="left" vertical="bottom" textRotation="0" wrapText="false" indent="0" shrinkToFit="false"/>
      <protection locked="true" hidden="false"/>
    </xf>
    <xf numFmtId="164" fontId="22" fillId="6" borderId="0" xfId="0" applyFont="true" applyBorder="false" applyAlignment="true" applyProtection="true">
      <alignment horizontal="general" vertical="bottom" textRotation="0" wrapText="false" indent="0" shrinkToFit="false"/>
      <protection locked="true" hidden="false"/>
    </xf>
    <xf numFmtId="164" fontId="22" fillId="6" borderId="0" xfId="0" applyFont="true" applyBorder="false" applyAlignment="true" applyProtection="true">
      <alignment horizontal="left" vertical="bottom" textRotation="0" wrapText="true" indent="0" shrinkToFit="false"/>
      <protection locked="true" hidden="false"/>
    </xf>
    <xf numFmtId="164" fontId="22" fillId="6" borderId="0" xfId="0" applyFont="true" applyBorder="false" applyAlignment="true" applyProtection="true">
      <alignment horizontal="center" vertical="bottom" textRotation="0" wrapText="false" indent="0" shrinkToFit="false"/>
      <protection locked="true" hidden="false"/>
    </xf>
    <xf numFmtId="164" fontId="22" fillId="6" borderId="0" xfId="0" applyFont="true" applyBorder="false" applyAlignment="true" applyProtection="true">
      <alignment horizontal="left" vertical="bottom" textRotation="0" wrapText="false" indent="6" shrinkToFit="false"/>
      <protection locked="true" hidden="false"/>
    </xf>
    <xf numFmtId="164" fontId="22" fillId="6" borderId="0" xfId="0" applyFont="true" applyBorder="false" applyAlignment="true" applyProtection="true">
      <alignment horizontal="general" vertical="bottom" textRotation="0" wrapText="true" indent="0" shrinkToFit="false"/>
      <protection locked="true" hidden="false"/>
    </xf>
    <xf numFmtId="164" fontId="23" fillId="3" borderId="0" xfId="0" applyFont="true" applyBorder="false" applyAlignment="true" applyProtection="true">
      <alignment horizontal="left" vertical="center" textRotation="0" wrapText="true" indent="0" shrinkToFit="false"/>
      <protection locked="true" hidden="false"/>
    </xf>
    <xf numFmtId="164" fontId="23" fillId="3" borderId="0" xfId="0" applyFont="true" applyBorder="false" applyAlignment="true" applyProtection="true">
      <alignment horizontal="center" vertical="center" textRotation="0" wrapText="false" indent="0" shrinkToFit="false"/>
      <protection locked="true" hidden="false"/>
    </xf>
    <xf numFmtId="164" fontId="23" fillId="3" borderId="0" xfId="0" applyFont="true" applyBorder="false" applyAlignment="true" applyProtection="true">
      <alignment horizontal="left" vertical="center" textRotation="0" wrapText="false" indent="6" shrinkToFit="false"/>
      <protection locked="true" hidden="false"/>
    </xf>
    <xf numFmtId="164" fontId="32" fillId="4" borderId="5" xfId="0" applyFont="true" applyBorder="true" applyAlignment="true" applyProtection="true">
      <alignment horizontal="right" vertical="center" textRotation="0" wrapText="false" indent="0" shrinkToFit="false"/>
      <protection locked="true" hidden="false"/>
    </xf>
    <xf numFmtId="164" fontId="31" fillId="4" borderId="5" xfId="0" applyFont="true" applyBorder="true" applyAlignment="true" applyProtection="true">
      <alignment horizontal="left" vertical="center" textRotation="0" wrapText="true" indent="0" shrinkToFit="false"/>
      <protection locked="true" hidden="false"/>
    </xf>
    <xf numFmtId="164" fontId="31" fillId="4" borderId="5" xfId="0" applyFont="true" applyBorder="true" applyAlignment="true" applyProtection="true">
      <alignment horizontal="center" vertical="center" textRotation="0" wrapText="false" indent="0" shrinkToFit="false"/>
      <protection locked="true" hidden="false"/>
    </xf>
    <xf numFmtId="171" fontId="31" fillId="4" borderId="5" xfId="0" applyFont="true" applyBorder="true" applyAlignment="true" applyProtection="true">
      <alignment horizontal="left" vertical="center" textRotation="0" wrapText="false" indent="6" shrinkToFit="false"/>
      <protection locked="true" hidden="false"/>
    </xf>
    <xf numFmtId="164" fontId="31" fillId="4" borderId="5" xfId="0" applyFont="true" applyBorder="true" applyAlignment="true" applyProtection="true">
      <alignment horizontal="left" vertical="center" textRotation="0" wrapText="false" indent="0" shrinkToFit="false"/>
      <protection locked="true" hidden="false"/>
    </xf>
    <xf numFmtId="172" fontId="24" fillId="4" borderId="5" xfId="0" applyFont="true" applyBorder="true" applyAlignment="true" applyProtection="true">
      <alignment horizontal="left" vertical="center" textRotation="0" wrapText="false" indent="0" shrinkToFit="false"/>
      <protection locked="true" hidden="false"/>
    </xf>
    <xf numFmtId="171" fontId="31" fillId="4" borderId="5" xfId="0" applyFont="true" applyBorder="true" applyAlignment="true" applyProtection="true">
      <alignment horizontal="left" vertical="center" textRotation="0" wrapText="false" indent="0" shrinkToFit="false"/>
      <protection locked="true" hidden="false"/>
    </xf>
    <xf numFmtId="164" fontId="32" fillId="4" borderId="11" xfId="0" applyFont="true" applyBorder="true" applyAlignment="true" applyProtection="true">
      <alignment horizontal="right" vertical="center" textRotation="0" wrapText="false" indent="0" shrinkToFit="false"/>
      <protection locked="true" hidden="false"/>
    </xf>
    <xf numFmtId="164" fontId="31" fillId="4" borderId="11" xfId="0" applyFont="true" applyBorder="true" applyAlignment="true" applyProtection="true">
      <alignment horizontal="left" vertical="center" textRotation="0" wrapText="true" indent="0" shrinkToFit="false"/>
      <protection locked="true" hidden="false"/>
    </xf>
    <xf numFmtId="164" fontId="31" fillId="4" borderId="11" xfId="0" applyFont="true" applyBorder="true" applyAlignment="true" applyProtection="true">
      <alignment horizontal="center" vertical="center" textRotation="0" wrapText="false" indent="0" shrinkToFit="false"/>
      <protection locked="true" hidden="false"/>
    </xf>
    <xf numFmtId="171" fontId="31" fillId="4" borderId="11" xfId="0" applyFont="true" applyBorder="true" applyAlignment="true" applyProtection="true">
      <alignment horizontal="left" vertical="center" textRotation="0" wrapText="false" indent="6" shrinkToFit="false"/>
      <protection locked="true" hidden="false"/>
    </xf>
    <xf numFmtId="164" fontId="31" fillId="4" borderId="11" xfId="0" applyFont="true" applyBorder="true" applyAlignment="true" applyProtection="true">
      <alignment horizontal="left" vertical="center" textRotation="0" wrapText="false" indent="0" shrinkToFit="false"/>
      <protection locked="true" hidden="false"/>
    </xf>
    <xf numFmtId="172" fontId="24" fillId="4" borderId="11" xfId="0" applyFont="true" applyBorder="true" applyAlignment="true" applyProtection="true">
      <alignment horizontal="left" vertical="center" textRotation="0" wrapText="false" indent="0" shrinkToFit="false"/>
      <protection locked="true" hidden="false"/>
    </xf>
    <xf numFmtId="171" fontId="31" fillId="4" borderId="11" xfId="0" applyFont="true" applyBorder="true" applyAlignment="true" applyProtection="true">
      <alignment horizontal="left" vertical="center" textRotation="0" wrapText="false" indent="0" shrinkToFit="false"/>
      <protection locked="true" hidden="false"/>
    </xf>
    <xf numFmtId="164" fontId="24" fillId="4" borderId="11" xfId="0" applyFont="true" applyBorder="true" applyAlignment="true" applyProtection="true">
      <alignment horizontal="left" vertical="center" textRotation="0" wrapText="true" indent="0" shrinkToFit="false"/>
      <protection locked="true" hidden="false"/>
    </xf>
    <xf numFmtId="164" fontId="32" fillId="4" borderId="6" xfId="0" applyFont="true" applyBorder="true" applyAlignment="true" applyProtection="true">
      <alignment horizontal="right" vertical="center" textRotation="0" wrapText="false" indent="0" shrinkToFit="false"/>
      <protection locked="true" hidden="false"/>
    </xf>
    <xf numFmtId="164" fontId="31" fillId="4" borderId="6" xfId="0" applyFont="true" applyBorder="true" applyAlignment="true" applyProtection="true">
      <alignment horizontal="left" vertical="center" textRotation="0" wrapText="true" indent="0" shrinkToFit="false"/>
      <protection locked="true" hidden="false"/>
    </xf>
    <xf numFmtId="164" fontId="31" fillId="4" borderId="6" xfId="0" applyFont="true" applyBorder="true" applyAlignment="true" applyProtection="true">
      <alignment horizontal="center" vertical="center" textRotation="0" wrapText="false" indent="0" shrinkToFit="false"/>
      <protection locked="true" hidden="false"/>
    </xf>
    <xf numFmtId="171" fontId="31" fillId="4" borderId="6" xfId="0" applyFont="true" applyBorder="true" applyAlignment="true" applyProtection="true">
      <alignment horizontal="left" vertical="center" textRotation="0" wrapText="false" indent="6" shrinkToFit="false"/>
      <protection locked="true" hidden="false"/>
    </xf>
    <xf numFmtId="164" fontId="31" fillId="4" borderId="6" xfId="0" applyFont="true" applyBorder="true" applyAlignment="true" applyProtection="true">
      <alignment horizontal="left" vertical="center" textRotation="0" wrapText="false" indent="0" shrinkToFit="false"/>
      <protection locked="true" hidden="false"/>
    </xf>
    <xf numFmtId="164" fontId="24" fillId="4" borderId="6" xfId="0" applyFont="true" applyBorder="true" applyAlignment="true" applyProtection="true">
      <alignment horizontal="left" vertical="center" textRotation="0" wrapText="true" indent="0" shrinkToFit="false"/>
      <protection locked="true" hidden="false"/>
    </xf>
    <xf numFmtId="172" fontId="24" fillId="4" borderId="6" xfId="0" applyFont="true" applyBorder="true" applyAlignment="true" applyProtection="true">
      <alignment horizontal="left" vertical="center" textRotation="0" wrapText="false" indent="0" shrinkToFit="false"/>
      <protection locked="true" hidden="false"/>
    </xf>
    <xf numFmtId="171" fontId="31" fillId="4" borderId="6" xfId="0" applyFont="true" applyBorder="true" applyAlignment="true" applyProtection="true">
      <alignment horizontal="left" vertical="center" textRotation="0" wrapText="false" indent="0" shrinkToFit="false"/>
      <protection locked="true" hidden="false"/>
    </xf>
    <xf numFmtId="172" fontId="23" fillId="3" borderId="0" xfId="0" applyFont="true" applyBorder="false" applyAlignment="true" applyProtection="true">
      <alignment horizontal="left" vertical="center" textRotation="0" wrapText="false" indent="0" shrinkToFit="false"/>
      <protection locked="true" hidden="false"/>
    </xf>
    <xf numFmtId="170" fontId="23" fillId="3" borderId="0" xfId="0" applyFont="true" applyBorder="false" applyAlignment="true" applyProtection="true">
      <alignment horizontal="left" vertical="center" textRotation="0" wrapText="false" indent="0" shrinkToFit="false"/>
      <protection locked="true" hidden="false"/>
    </xf>
    <xf numFmtId="172" fontId="31" fillId="4" borderId="5" xfId="0" applyFont="true" applyBorder="true" applyAlignment="true" applyProtection="true">
      <alignment horizontal="left" vertical="center" textRotation="0" wrapText="false" indent="0" shrinkToFit="false"/>
      <protection locked="true" hidden="false"/>
    </xf>
    <xf numFmtId="164" fontId="32" fillId="4" borderId="7" xfId="0" applyFont="true" applyBorder="true" applyAlignment="true" applyProtection="true">
      <alignment horizontal="right" vertical="center" textRotation="0" wrapText="false" indent="0" shrinkToFit="false"/>
      <protection locked="true" hidden="false"/>
    </xf>
    <xf numFmtId="164" fontId="31" fillId="4" borderId="7" xfId="0" applyFont="true" applyBorder="true" applyAlignment="true" applyProtection="true">
      <alignment horizontal="left" vertical="center" textRotation="0" wrapText="true" indent="0" shrinkToFit="false"/>
      <protection locked="true" hidden="false"/>
    </xf>
    <xf numFmtId="164" fontId="31" fillId="4" borderId="7" xfId="0" applyFont="true" applyBorder="true" applyAlignment="true" applyProtection="true">
      <alignment horizontal="center" vertical="center" textRotation="0" wrapText="false" indent="0" shrinkToFit="false"/>
      <protection locked="true" hidden="false"/>
    </xf>
    <xf numFmtId="171" fontId="31" fillId="4" borderId="7" xfId="0" applyFont="true" applyBorder="true" applyAlignment="true" applyProtection="true">
      <alignment horizontal="left" vertical="center" textRotation="0" wrapText="false" indent="6" shrinkToFit="false"/>
      <protection locked="true" hidden="false"/>
    </xf>
    <xf numFmtId="164" fontId="31" fillId="4" borderId="7" xfId="0" applyFont="true" applyBorder="true" applyAlignment="true" applyProtection="true">
      <alignment horizontal="left" vertical="center" textRotation="0" wrapText="false" indent="0" shrinkToFit="false"/>
      <protection locked="true" hidden="false"/>
    </xf>
    <xf numFmtId="171" fontId="31" fillId="4" borderId="7" xfId="0" applyFont="true" applyBorder="true" applyAlignment="true" applyProtection="true">
      <alignment horizontal="left" vertical="center" textRotation="0" wrapText="false" indent="0" shrinkToFit="false"/>
      <protection locked="true" hidden="false"/>
    </xf>
    <xf numFmtId="164" fontId="32" fillId="4" borderId="8" xfId="0" applyFont="true" applyBorder="true" applyAlignment="true" applyProtection="true">
      <alignment horizontal="right" vertical="center" textRotation="0" wrapText="false" indent="0" shrinkToFit="false"/>
      <protection locked="true" hidden="false"/>
    </xf>
    <xf numFmtId="164" fontId="31" fillId="4" borderId="8" xfId="0" applyFont="true" applyBorder="true" applyAlignment="true" applyProtection="true">
      <alignment horizontal="left" vertical="center" textRotation="0" wrapText="true" indent="0" shrinkToFit="false"/>
      <protection locked="true" hidden="false"/>
    </xf>
    <xf numFmtId="164" fontId="31" fillId="4" borderId="8" xfId="0" applyFont="true" applyBorder="true" applyAlignment="true" applyProtection="true">
      <alignment horizontal="center" vertical="center" textRotation="0" wrapText="false" indent="0" shrinkToFit="false"/>
      <protection locked="true" hidden="false"/>
    </xf>
    <xf numFmtId="171" fontId="31" fillId="4" borderId="8" xfId="0" applyFont="true" applyBorder="true" applyAlignment="true" applyProtection="true">
      <alignment horizontal="left" vertical="center" textRotation="0" wrapText="false" indent="6" shrinkToFit="false"/>
      <protection locked="true" hidden="false"/>
    </xf>
    <xf numFmtId="164" fontId="31" fillId="4" borderId="8" xfId="0" applyFont="true" applyBorder="true" applyAlignment="true" applyProtection="true">
      <alignment horizontal="left" vertical="center" textRotation="0" wrapText="false" indent="0" shrinkToFit="false"/>
      <protection locked="true" hidden="false"/>
    </xf>
    <xf numFmtId="172" fontId="24" fillId="4" borderId="8" xfId="0" applyFont="true" applyBorder="true" applyAlignment="true" applyProtection="true">
      <alignment horizontal="left" vertical="center" textRotation="0" wrapText="false" indent="0" shrinkToFit="false"/>
      <protection locked="true" hidden="false"/>
    </xf>
    <xf numFmtId="171" fontId="31" fillId="4" borderId="8" xfId="0" applyFont="true" applyBorder="true" applyAlignment="true" applyProtection="true">
      <alignment horizontal="left" vertical="center" textRotation="0" wrapText="false" indent="0" shrinkToFit="false"/>
      <protection locked="true" hidden="false"/>
    </xf>
    <xf numFmtId="164" fontId="32" fillId="4" borderId="9" xfId="0" applyFont="true" applyBorder="true" applyAlignment="true" applyProtection="true">
      <alignment horizontal="right" vertical="center" textRotation="0" wrapText="false" indent="0" shrinkToFit="false"/>
      <protection locked="true" hidden="false"/>
    </xf>
    <xf numFmtId="164" fontId="31" fillId="4" borderId="9" xfId="0" applyFont="true" applyBorder="true" applyAlignment="true" applyProtection="true">
      <alignment horizontal="left" vertical="center" textRotation="0" wrapText="true" indent="0" shrinkToFit="false"/>
      <protection locked="true" hidden="false"/>
    </xf>
    <xf numFmtId="164" fontId="31" fillId="4" borderId="9" xfId="0" applyFont="true" applyBorder="true" applyAlignment="true" applyProtection="true">
      <alignment horizontal="center" vertical="center" textRotation="0" wrapText="false" indent="0" shrinkToFit="false"/>
      <protection locked="true" hidden="false"/>
    </xf>
    <xf numFmtId="171" fontId="31" fillId="4" borderId="9" xfId="0" applyFont="true" applyBorder="true" applyAlignment="true" applyProtection="true">
      <alignment horizontal="left" vertical="center" textRotation="0" wrapText="false" indent="6" shrinkToFit="false"/>
      <protection locked="true" hidden="false"/>
    </xf>
    <xf numFmtId="164" fontId="31" fillId="4" borderId="9" xfId="0" applyFont="true" applyBorder="true" applyAlignment="true" applyProtection="true">
      <alignment horizontal="left" vertical="center" textRotation="0" wrapText="false" indent="0" shrinkToFit="false"/>
      <protection locked="true" hidden="false"/>
    </xf>
    <xf numFmtId="172" fontId="24" fillId="4" borderId="9" xfId="0" applyFont="true" applyBorder="true" applyAlignment="true" applyProtection="true">
      <alignment horizontal="left" vertical="center" textRotation="0" wrapText="false" indent="0" shrinkToFit="false"/>
      <protection locked="true" hidden="false"/>
    </xf>
    <xf numFmtId="171" fontId="31" fillId="4" borderId="9" xfId="0" applyFont="true" applyBorder="true" applyAlignment="true" applyProtection="true">
      <alignment horizontal="left" vertical="center" textRotation="0" wrapText="false" indent="0" shrinkToFit="false"/>
      <protection locked="true" hidden="false"/>
    </xf>
    <xf numFmtId="172" fontId="31" fillId="4" borderId="11" xfId="0" applyFont="true" applyBorder="true" applyAlignment="true" applyProtection="true">
      <alignment horizontal="left" vertical="center" textRotation="0" wrapText="false" indent="0" shrinkToFit="false"/>
      <protection locked="true" hidden="false"/>
    </xf>
    <xf numFmtId="172" fontId="31" fillId="4" borderId="6" xfId="0" applyFont="true" applyBorder="true" applyAlignment="true" applyProtection="true">
      <alignment horizontal="left" vertical="center" textRotation="0" wrapText="false" indent="0" shrinkToFit="false"/>
      <protection locked="true" hidden="false"/>
    </xf>
    <xf numFmtId="164" fontId="22" fillId="6" borderId="0" xfId="0" applyFont="true" applyBorder="false" applyAlignment="true" applyProtection="true">
      <alignment horizontal="left" vertical="top" textRotation="0" wrapText="false" indent="1" shrinkToFit="false"/>
      <protection locked="true" hidden="false"/>
    </xf>
    <xf numFmtId="164" fontId="23" fillId="3" borderId="0" xfId="0" applyFont="true" applyBorder="false" applyAlignment="true" applyProtection="true">
      <alignment horizontal="right" vertical="bottom" textRotation="0" wrapText="false" indent="0" shrinkToFit="false"/>
      <protection locked="true" hidden="false"/>
    </xf>
    <xf numFmtId="164" fontId="23" fillId="3" borderId="0" xfId="0" applyFont="true" applyBorder="false" applyAlignment="true" applyProtection="true">
      <alignment horizontal="left" vertical="bottom" textRotation="0" wrapText="false" indent="1" shrinkToFit="false"/>
      <protection locked="true" hidden="false"/>
    </xf>
    <xf numFmtId="164" fontId="23" fillId="3" borderId="0" xfId="0" applyFont="true" applyBorder="false" applyAlignment="true" applyProtection="true">
      <alignment horizontal="general" vertical="bottom" textRotation="0" wrapText="true" indent="0" shrinkToFit="false"/>
      <protection locked="true" hidden="false"/>
    </xf>
    <xf numFmtId="164" fontId="23" fillId="4" borderId="0" xfId="0" applyFont="true" applyBorder="false" applyAlignment="true" applyProtection="true">
      <alignment horizontal="right" vertical="bottom" textRotation="0" wrapText="false" indent="0" shrinkToFit="false"/>
      <protection locked="true" hidden="false"/>
    </xf>
    <xf numFmtId="164" fontId="23" fillId="4" borderId="5" xfId="0" applyFont="true" applyBorder="true" applyAlignment="true" applyProtection="true">
      <alignment horizontal="right" vertical="center" textRotation="0" wrapText="true" indent="0" shrinkToFit="false"/>
      <protection locked="true" hidden="false"/>
    </xf>
    <xf numFmtId="165" fontId="4" fillId="4" borderId="5" xfId="17" applyFont="true" applyBorder="true" applyAlignment="true" applyProtection="true">
      <alignment horizontal="right" vertical="center" textRotation="0" wrapText="false" indent="0" shrinkToFit="false"/>
      <protection locked="true" hidden="false"/>
    </xf>
    <xf numFmtId="164" fontId="4" fillId="4" borderId="5" xfId="0" applyFont="true" applyBorder="true" applyAlignment="true" applyProtection="true">
      <alignment horizontal="general" vertical="bottom" textRotation="0" wrapText="false" indent="0" shrinkToFit="false"/>
      <protection locked="true" hidden="false"/>
    </xf>
    <xf numFmtId="164" fontId="23" fillId="4" borderId="11" xfId="0" applyFont="true" applyBorder="true" applyAlignment="true" applyProtection="true">
      <alignment horizontal="right" vertical="center" textRotation="0" wrapText="true" indent="0" shrinkToFit="false"/>
      <protection locked="true" hidden="false"/>
    </xf>
    <xf numFmtId="165" fontId="4" fillId="4" borderId="11" xfId="17" applyFont="true" applyBorder="true" applyAlignment="true" applyProtection="true">
      <alignment horizontal="right" vertical="center" textRotation="0" wrapText="false" indent="0" shrinkToFit="false"/>
      <protection locked="true" hidden="false"/>
    </xf>
    <xf numFmtId="164" fontId="4" fillId="4" borderId="11" xfId="0" applyFont="true" applyBorder="true" applyAlignment="true" applyProtection="true">
      <alignment horizontal="general" vertical="bottom" textRotation="0" wrapText="false" indent="0" shrinkToFit="false"/>
      <protection locked="true" hidden="false"/>
    </xf>
    <xf numFmtId="164" fontId="23" fillId="4" borderId="6" xfId="0" applyFont="true" applyBorder="true" applyAlignment="true" applyProtection="true">
      <alignment horizontal="right" vertical="center" textRotation="0" wrapText="true" indent="0" shrinkToFit="false"/>
      <protection locked="true" hidden="false"/>
    </xf>
    <xf numFmtId="171" fontId="4" fillId="4" borderId="6" xfId="0" applyFont="true" applyBorder="true" applyAlignment="true" applyProtection="true">
      <alignment horizontal="right" vertical="center" textRotation="0" wrapText="false" indent="0" shrinkToFit="false"/>
      <protection locked="true" hidden="false"/>
    </xf>
    <xf numFmtId="164" fontId="4" fillId="4" borderId="12" xfId="0" applyFont="true" applyBorder="true" applyAlignment="true" applyProtection="true">
      <alignment horizontal="general" vertical="center" textRotation="0" wrapText="true" indent="0" shrinkToFit="false"/>
      <protection locked="true" hidden="false"/>
    </xf>
    <xf numFmtId="164" fontId="4" fillId="4" borderId="12" xfId="0" applyFont="true" applyBorder="true" applyAlignment="true" applyProtection="true">
      <alignment horizontal="general" vertical="bottom" textRotation="0" wrapText="false" indent="0" shrinkToFit="false"/>
      <protection locked="true" hidden="false"/>
    </xf>
    <xf numFmtId="164" fontId="25" fillId="4" borderId="0" xfId="22" applyFont="true" applyBorder="true" applyAlignment="true" applyProtection="true">
      <alignment horizontal="general" vertical="bottom" textRotation="0" wrapText="true" indent="0" shrinkToFit="false"/>
      <protection locked="true" hidden="false"/>
    </xf>
    <xf numFmtId="164" fontId="25" fillId="0" borderId="0" xfId="22" applyFont="true" applyBorder="true" applyAlignment="true" applyProtection="true">
      <alignment horizontal="general" vertical="bottom" textRotation="0" wrapText="false" indent="0" shrinkToFit="false"/>
      <protection locked="true" hidden="false"/>
    </xf>
    <xf numFmtId="164" fontId="24" fillId="4" borderId="0" xfId="0" applyFont="true" applyBorder="false" applyAlignment="true" applyProtection="true">
      <alignment horizontal="general" vertical="bottom" textRotation="0" wrapText="false" indent="0" shrinkToFit="false"/>
      <protection locked="true" hidden="false"/>
    </xf>
    <xf numFmtId="164" fontId="24" fillId="4" borderId="0" xfId="0" applyFont="true" applyBorder="false" applyAlignment="true" applyProtection="true">
      <alignment horizontal="general" vertical="bottom" textRotation="0" wrapText="true" indent="0" shrinkToFit="false"/>
      <protection locked="true" hidden="false"/>
    </xf>
    <xf numFmtId="164" fontId="34" fillId="4" borderId="0" xfId="0" applyFont="true" applyBorder="false" applyAlignment="true" applyProtection="true">
      <alignment horizontal="general" vertical="bottom" textRotation="0" wrapText="tru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xf numFmtId="164" fontId="29" fillId="4" borderId="0" xfId="20" applyFont="true" applyBorder="true" applyAlignment="true" applyProtection="true">
      <alignment horizontal="general" vertical="bottom" textRotation="0" wrapText="false" indent="0" shrinkToFit="false"/>
      <protection locked="true" hidden="false"/>
    </xf>
    <xf numFmtId="164" fontId="0" fillId="4" borderId="0" xfId="0" applyFont="false" applyBorder="false" applyAlignment="true" applyProtection="true">
      <alignment horizontal="general" vertical="bottom" textRotation="0" wrapText="true" indent="0" shrinkToFit="false"/>
      <protection locked="true" hidden="false"/>
    </xf>
    <xf numFmtId="164" fontId="23" fillId="4" borderId="0" xfId="0" applyFont="true" applyBorder="false" applyAlignment="true" applyProtection="true">
      <alignment horizontal="general" vertical="bottom" textRotation="0" wrapText="true" indent="0" shrinkToFit="false"/>
      <protection locked="true" hidden="false"/>
    </xf>
    <xf numFmtId="164" fontId="12" fillId="4" borderId="0" xfId="22" applyFont="true" applyBorder="true" applyAlignment="true" applyProtection="true">
      <alignment horizontal="general" vertical="bottom" textRotation="0" wrapText="true" indent="0" shrinkToFit="false"/>
      <protection locked="true" hidden="false"/>
    </xf>
    <xf numFmtId="164" fontId="12" fillId="4" borderId="0" xfId="22" applyFont="true" applyBorder="true" applyAlignment="true" applyProtection="true">
      <alignment horizontal="general" vertical="bottom" textRotation="0" wrapText="false" indent="0" shrinkToFit="false"/>
      <protection locked="true" hidden="false"/>
    </xf>
    <xf numFmtId="164" fontId="38" fillId="2" borderId="0" xfId="21" applyFont="true" applyBorder="true" applyAlignment="true" applyProtection="true">
      <alignment horizontal="general" vertical="bottom"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22" fillId="6" borderId="0" xfId="0" applyFont="true" applyBorder="false" applyAlignment="true" applyProtection="true">
      <alignment horizontal="left" vertical="bottom" textRotation="0" wrapText="false" indent="0" shrinkToFit="false"/>
      <protection locked="true" hidden="false"/>
    </xf>
    <xf numFmtId="164" fontId="23" fillId="7" borderId="5" xfId="0" applyFont="true" applyBorder="true" applyAlignment="true" applyProtection="true">
      <alignment horizontal="right" vertical="bottom" textRotation="0" wrapText="false" indent="0" shrinkToFit="false"/>
      <protection locked="true" hidden="false"/>
    </xf>
    <xf numFmtId="164" fontId="4" fillId="7" borderId="5" xfId="0" applyFont="true" applyBorder="true" applyAlignment="true" applyProtection="true">
      <alignment horizontal="right" vertical="bottom" textRotation="0" wrapText="false" indent="0" shrinkToFit="false"/>
      <protection locked="true" hidden="false"/>
    </xf>
    <xf numFmtId="164" fontId="4" fillId="7" borderId="5" xfId="0" applyFont="true" applyBorder="true" applyAlignment="true" applyProtection="true">
      <alignment horizontal="general" vertical="bottom" textRotation="0" wrapText="true" indent="0" shrinkToFit="false"/>
      <protection locked="true" hidden="false"/>
    </xf>
    <xf numFmtId="164" fontId="4" fillId="7" borderId="5" xfId="0" applyFont="true" applyBorder="true" applyAlignment="true" applyProtection="true">
      <alignment horizontal="general" vertical="bottom" textRotation="0" wrapText="false" indent="0" shrinkToFit="false"/>
      <protection locked="true" hidden="false"/>
    </xf>
    <xf numFmtId="164" fontId="4" fillId="7" borderId="11" xfId="0" applyFont="true" applyBorder="true" applyAlignment="true" applyProtection="true">
      <alignment horizontal="right" vertical="bottom" textRotation="0" wrapText="false" indent="0" shrinkToFit="false"/>
      <protection locked="true" hidden="false"/>
    </xf>
    <xf numFmtId="165" fontId="4" fillId="0" borderId="11" xfId="0" applyFont="true" applyBorder="true" applyAlignment="true" applyProtection="true">
      <alignment horizontal="right" vertical="bottom" textRotation="0" wrapText="false" indent="0" shrinkToFit="false"/>
      <protection locked="true" hidden="false"/>
    </xf>
    <xf numFmtId="164" fontId="4" fillId="7" borderId="11" xfId="0" applyFont="true" applyBorder="true" applyAlignment="true" applyProtection="true">
      <alignment horizontal="general" vertical="bottom" textRotation="0" wrapText="true" indent="0" shrinkToFit="false"/>
      <protection locked="true" hidden="false"/>
    </xf>
    <xf numFmtId="164" fontId="4" fillId="7" borderId="11" xfId="0" applyFont="true" applyBorder="true" applyAlignment="true" applyProtection="true">
      <alignment horizontal="general" vertical="bottom" textRotation="0" wrapText="false" indent="0" shrinkToFit="false"/>
      <protection locked="true" hidden="false"/>
    </xf>
    <xf numFmtId="167" fontId="4" fillId="0" borderId="11" xfId="19" applyFont="true" applyBorder="true" applyAlignment="true" applyProtection="true">
      <alignment horizontal="right" vertical="bottom" textRotation="0" wrapText="false" indent="0" shrinkToFit="false"/>
      <protection locked="true" hidden="false"/>
    </xf>
    <xf numFmtId="165" fontId="4" fillId="0" borderId="11" xfId="17" applyFont="true" applyBorder="true" applyAlignment="true" applyProtection="true">
      <alignment horizontal="right" vertical="bottom" textRotation="0" wrapText="false" indent="0" shrinkToFit="false"/>
      <protection locked="true" hidden="false"/>
    </xf>
    <xf numFmtId="167" fontId="4" fillId="0" borderId="11" xfId="0" applyFont="true" applyBorder="true" applyAlignment="true" applyProtection="true">
      <alignment horizontal="right" vertical="bottom" textRotation="0" wrapText="false" indent="0" shrinkToFit="false"/>
      <protection locked="true" hidden="false"/>
    </xf>
    <xf numFmtId="164" fontId="23" fillId="7" borderId="14" xfId="0" applyFont="true" applyBorder="true" applyAlignment="true" applyProtection="true">
      <alignment horizontal="right" vertical="bottom" textRotation="0" wrapText="false" indent="0" shrinkToFit="false"/>
      <protection locked="true" hidden="false"/>
    </xf>
    <xf numFmtId="165" fontId="23" fillId="0" borderId="14" xfId="0" applyFont="true" applyBorder="true" applyAlignment="true" applyProtection="true">
      <alignment horizontal="right" vertical="bottom" textRotation="0" wrapText="false" indent="0" shrinkToFit="false"/>
      <protection locked="true" hidden="false"/>
    </xf>
    <xf numFmtId="164" fontId="4" fillId="7" borderId="14" xfId="0" applyFont="true" applyBorder="true" applyAlignment="true" applyProtection="true">
      <alignment horizontal="general" vertical="bottom" textRotation="0" wrapText="true" indent="0" shrinkToFit="false"/>
      <protection locked="true" hidden="false"/>
    </xf>
    <xf numFmtId="164" fontId="4" fillId="7" borderId="14" xfId="0" applyFont="true" applyBorder="true" applyAlignment="true" applyProtection="true">
      <alignment horizontal="general" vertical="bottom" textRotation="0" wrapText="false" indent="0" shrinkToFit="false"/>
      <protection locked="true" hidden="false"/>
    </xf>
    <xf numFmtId="164" fontId="4" fillId="7" borderId="14" xfId="0" applyFont="true" applyBorder="true" applyAlignment="true" applyProtection="true">
      <alignment horizontal="right" vertical="bottom" textRotation="0" wrapText="false" indent="0" shrinkToFit="false"/>
      <protection locked="true" hidden="false"/>
    </xf>
    <xf numFmtId="167" fontId="4" fillId="0" borderId="14" xfId="0" applyFont="true" applyBorder="true" applyAlignment="true" applyProtection="true">
      <alignment horizontal="right" vertical="bottom" textRotation="0" wrapText="false" indent="0" shrinkToFit="false"/>
      <protection locked="true" hidden="false"/>
    </xf>
    <xf numFmtId="165" fontId="23" fillId="0" borderId="5" xfId="0" applyFont="true" applyBorder="true" applyAlignment="true" applyProtection="true">
      <alignment horizontal="right" vertical="bottom" textRotation="0" wrapText="false" indent="0" shrinkToFit="false"/>
      <protection locked="true" hidden="false"/>
    </xf>
    <xf numFmtId="164" fontId="23" fillId="7" borderId="11" xfId="0" applyFont="true" applyBorder="true" applyAlignment="true" applyProtection="true">
      <alignment horizontal="right" vertical="bottom" textRotation="0" wrapText="false" indent="0" shrinkToFit="false"/>
      <protection locked="true" hidden="false"/>
    </xf>
    <xf numFmtId="168" fontId="4" fillId="0" borderId="11" xfId="0" applyFont="true" applyBorder="true" applyAlignment="true" applyProtection="true">
      <alignment horizontal="right" vertical="bottom" textRotation="0" wrapText="false" indent="0" shrinkToFit="false"/>
      <protection locked="true" hidden="false"/>
    </xf>
    <xf numFmtId="165" fontId="23" fillId="0" borderId="11" xfId="0" applyFont="true" applyBorder="true" applyAlignment="true" applyProtection="true">
      <alignment horizontal="right" vertical="bottom" textRotation="0" wrapText="false" indent="0" shrinkToFit="false"/>
      <protection locked="true" hidden="false"/>
    </xf>
    <xf numFmtId="164" fontId="24" fillId="7" borderId="11" xfId="0" applyFont="true" applyBorder="true" applyAlignment="true" applyProtection="true">
      <alignment horizontal="general" vertical="bottom" textRotation="0" wrapText="true" indent="0" shrinkToFit="false"/>
      <protection locked="true" hidden="false"/>
    </xf>
    <xf numFmtId="164" fontId="23" fillId="7" borderId="6" xfId="0" applyFont="true" applyBorder="true" applyAlignment="true" applyProtection="true">
      <alignment horizontal="right" vertical="top" textRotation="0" wrapText="false" indent="0" shrinkToFit="false"/>
      <protection locked="true" hidden="false"/>
    </xf>
    <xf numFmtId="165" fontId="23" fillId="0" borderId="6" xfId="0" applyFont="true" applyBorder="true" applyAlignment="true" applyProtection="true">
      <alignment horizontal="right" vertical="top" textRotation="0" wrapText="false" indent="0" shrinkToFit="false"/>
      <protection locked="true" hidden="false"/>
    </xf>
    <xf numFmtId="164" fontId="24" fillId="7" borderId="6" xfId="0" applyFont="true" applyBorder="true" applyAlignment="true" applyProtection="true">
      <alignment horizontal="general" vertical="top" textRotation="0" wrapText="true" indent="0" shrinkToFit="false"/>
      <protection locked="true" hidden="false"/>
    </xf>
    <xf numFmtId="164" fontId="4" fillId="7" borderId="6" xfId="0" applyFont="true" applyBorder="true" applyAlignment="true" applyProtection="true">
      <alignment horizontal="general" vertical="top" textRotation="0" wrapText="false" indent="0" shrinkToFit="false"/>
      <protection locked="true" hidden="false"/>
    </xf>
    <xf numFmtId="164" fontId="8" fillId="4" borderId="0" xfId="22" applyFont="true" applyBorder="true" applyAlignment="true" applyProtection="true">
      <alignment horizontal="general" vertical="bottom" textRotation="0" wrapText="false" indent="0" shrinkToFit="false"/>
      <protection locked="true" hidden="false"/>
    </xf>
    <xf numFmtId="164" fontId="8" fillId="0" borderId="0" xfId="22" applyFont="true" applyBorder="true" applyAlignment="true" applyProtection="true">
      <alignment horizontal="general" vertical="bottom" textRotation="0" wrapText="false" indent="0" shrinkToFit="false"/>
      <protection locked="true" hidden="false"/>
    </xf>
    <xf numFmtId="164" fontId="39" fillId="4" borderId="0" xfId="0" applyFont="true" applyBorder="false" applyAlignment="true" applyProtection="true">
      <alignment horizontal="general" vertical="bottom" textRotation="0" wrapText="false" indent="0" shrinkToFit="false"/>
      <protection locked="true" hidden="false"/>
    </xf>
    <xf numFmtId="164" fontId="30" fillId="4" borderId="0" xfId="0" applyFont="true" applyBorder="false" applyAlignment="true" applyProtection="true">
      <alignment horizontal="general" vertical="center" textRotation="0" wrapText="false" indent="0" shrinkToFit="false"/>
      <protection locked="true" hidden="false"/>
    </xf>
    <xf numFmtId="164" fontId="7" fillId="2" borderId="0" xfId="21" applyFont="true" applyBorder="true" applyAlignment="true" applyProtection="true">
      <alignment horizontal="general" vertical="top" textRotation="0" wrapText="false" indent="0" shrinkToFit="false"/>
      <protection locked="true" hidden="false"/>
    </xf>
    <xf numFmtId="164" fontId="40" fillId="2" borderId="0" xfId="0" applyFont="true" applyBorder="false" applyAlignment="true" applyProtection="true">
      <alignment horizontal="right" vertical="top" textRotation="0" wrapText="false" indent="0" shrinkToFit="false"/>
      <protection locked="true" hidden="false"/>
    </xf>
    <xf numFmtId="164" fontId="40" fillId="2" borderId="0" xfId="0" applyFont="true" applyBorder="false" applyAlignment="true" applyProtection="true">
      <alignment horizontal="general" vertical="top" textRotation="0" wrapText="true" indent="0" shrinkToFit="false"/>
      <protection locked="true" hidden="false"/>
    </xf>
    <xf numFmtId="164" fontId="40" fillId="2" borderId="0" xfId="0" applyFont="true" applyBorder="false" applyAlignment="true" applyProtection="true">
      <alignment horizontal="general" vertical="top" textRotation="0" wrapText="false" indent="0" shrinkToFit="false"/>
      <protection locked="true" hidden="false"/>
    </xf>
    <xf numFmtId="164" fontId="40" fillId="0" borderId="0" xfId="0" applyFont="true" applyBorder="false" applyAlignment="true" applyProtection="true">
      <alignment horizontal="general" vertical="top" textRotation="0" wrapText="false" indent="0" shrinkToFit="false"/>
      <protection locked="true" hidden="false"/>
    </xf>
    <xf numFmtId="165" fontId="4" fillId="0" borderId="5" xfId="0" applyFont="true" applyBorder="true" applyAlignment="true" applyProtection="true">
      <alignment horizontal="right" vertical="center" textRotation="0" wrapText="false" indent="0" shrinkToFit="false"/>
      <protection locked="true" hidden="false"/>
    </xf>
    <xf numFmtId="164" fontId="4" fillId="7" borderId="5" xfId="0" applyFont="true" applyBorder="true" applyAlignment="true" applyProtection="true">
      <alignment horizontal="general" vertical="top" textRotation="0" wrapText="false" indent="0" shrinkToFit="false"/>
      <protection locked="true" hidden="false"/>
    </xf>
    <xf numFmtId="164" fontId="4" fillId="7" borderId="11" xfId="0" applyFont="true" applyBorder="true" applyAlignment="true" applyProtection="true">
      <alignment horizontal="right" vertical="center" textRotation="0" wrapText="false" indent="0" shrinkToFit="false"/>
      <protection locked="true" hidden="false"/>
    </xf>
    <xf numFmtId="165" fontId="4" fillId="0" borderId="11" xfId="0" applyFont="true" applyBorder="true" applyAlignment="true" applyProtection="true">
      <alignment horizontal="right" vertical="center" textRotation="0" wrapText="false" indent="0" shrinkToFit="false"/>
      <protection locked="true" hidden="false"/>
    </xf>
    <xf numFmtId="164" fontId="4" fillId="7" borderId="11" xfId="0" applyFont="true" applyBorder="true" applyAlignment="true" applyProtection="true">
      <alignment horizontal="general" vertical="top" textRotation="0" wrapText="false" indent="0" shrinkToFit="false"/>
      <protection locked="true" hidden="false"/>
    </xf>
    <xf numFmtId="165" fontId="4" fillId="0" borderId="11" xfId="0" applyFont="true" applyBorder="true" applyAlignment="true" applyProtection="true">
      <alignment horizontal="right" vertical="center" textRotation="0" wrapText="true" indent="0" shrinkToFit="false"/>
      <protection locked="true" hidden="false"/>
    </xf>
    <xf numFmtId="164" fontId="4" fillId="7" borderId="11" xfId="0" applyFont="true" applyBorder="true" applyAlignment="true" applyProtection="true">
      <alignment horizontal="general" vertical="top" textRotation="0" wrapText="true" indent="0" shrinkToFit="false"/>
      <protection locked="true" hidden="false"/>
    </xf>
    <xf numFmtId="164" fontId="23" fillId="7" borderId="12" xfId="0" applyFont="true" applyBorder="true" applyAlignment="true" applyProtection="true">
      <alignment horizontal="right" vertical="bottom" textRotation="0" wrapText="false" indent="0" shrinkToFit="false"/>
      <protection locked="true" hidden="false"/>
    </xf>
    <xf numFmtId="165" fontId="23" fillId="0" borderId="12" xfId="0" applyFont="true" applyBorder="true" applyAlignment="true" applyProtection="true">
      <alignment horizontal="right" vertical="bottom" textRotation="0" wrapText="false" indent="0" shrinkToFit="false"/>
      <protection locked="true" hidden="false"/>
    </xf>
    <xf numFmtId="164" fontId="4" fillId="7" borderId="12" xfId="0" applyFont="true" applyBorder="true" applyAlignment="true" applyProtection="true">
      <alignment horizontal="general" vertical="bottom" textRotation="0" wrapText="true" indent="0" shrinkToFit="false"/>
      <protection locked="true" hidden="false"/>
    </xf>
    <xf numFmtId="164" fontId="4" fillId="7" borderId="12" xfId="0" applyFont="true" applyBorder="true" applyAlignment="true" applyProtection="true">
      <alignment horizontal="general" vertical="bottom" textRotation="0" wrapText="false" indent="0" shrinkToFit="false"/>
      <protection locked="true" hidden="false"/>
    </xf>
    <xf numFmtId="164" fontId="36" fillId="4" borderId="0" xfId="0" applyFont="true" applyBorder="false" applyAlignment="true" applyProtection="true">
      <alignment horizontal="general" vertical="center" textRotation="0" wrapText="false" indent="0" shrinkToFit="false"/>
      <protection locked="true" hidden="false"/>
    </xf>
    <xf numFmtId="164" fontId="4" fillId="2" borderId="0" xfId="0" applyFont="true" applyBorder="false" applyAlignment="true" applyProtection="true">
      <alignment horizontal="right" vertical="top" textRotation="0" wrapText="false" indent="0" shrinkToFit="false"/>
      <protection locked="true" hidden="false"/>
    </xf>
    <xf numFmtId="164" fontId="4" fillId="7" borderId="5" xfId="0" applyFont="true" applyBorder="true" applyAlignment="true" applyProtection="true">
      <alignment horizontal="left" vertical="center" textRotation="0" wrapText="false" indent="0" shrinkToFit="false"/>
      <protection locked="true" hidden="false"/>
    </xf>
    <xf numFmtId="164" fontId="4" fillId="7" borderId="5" xfId="0" applyFont="true" applyBorder="true" applyAlignment="true" applyProtection="true">
      <alignment horizontal="general" vertical="center" textRotation="0" wrapText="false" indent="0" shrinkToFit="false"/>
      <protection locked="true" hidden="false"/>
    </xf>
    <xf numFmtId="164" fontId="4" fillId="7" borderId="11" xfId="0" applyFont="true" applyBorder="true" applyAlignment="true" applyProtection="true">
      <alignment horizontal="left" vertical="center" textRotation="0" wrapText="false" indent="0" shrinkToFit="false"/>
      <protection locked="true" hidden="false"/>
    </xf>
    <xf numFmtId="164" fontId="4" fillId="7" borderId="11" xfId="0" applyFont="true" applyBorder="true" applyAlignment="true" applyProtection="true">
      <alignment horizontal="general" vertical="center" textRotation="0" wrapText="false" indent="0" shrinkToFit="false"/>
      <protection locked="true" hidden="false"/>
    </xf>
    <xf numFmtId="165" fontId="4" fillId="0" borderId="11" xfId="19" applyFont="true" applyBorder="true" applyAlignment="true" applyProtection="true">
      <alignment horizontal="right" vertical="center" textRotation="0" wrapText="false" indent="0" shrinkToFit="false"/>
      <protection locked="true" hidden="false"/>
    </xf>
    <xf numFmtId="164" fontId="23" fillId="7" borderId="6" xfId="0" applyFont="true" applyBorder="true" applyAlignment="true" applyProtection="true">
      <alignment horizontal="right" vertical="center" textRotation="0" wrapText="false" indent="0" shrinkToFit="false"/>
      <protection locked="true" hidden="false"/>
    </xf>
    <xf numFmtId="165" fontId="4" fillId="0" borderId="6" xfId="0" applyFont="true" applyBorder="true" applyAlignment="true" applyProtection="true">
      <alignment horizontal="right" vertical="center" textRotation="0" wrapText="false" indent="0" shrinkToFit="false"/>
      <protection locked="true" hidden="false"/>
    </xf>
    <xf numFmtId="164" fontId="41" fillId="4" borderId="0" xfId="22" applyFont="true" applyBorder="true" applyAlignment="true" applyProtection="true">
      <alignment horizontal="left" vertical="bottom" textRotation="0" wrapText="false" indent="0" shrinkToFit="false"/>
      <protection locked="true" hidden="false"/>
    </xf>
    <xf numFmtId="164" fontId="8" fillId="4" borderId="0" xfId="22" applyFont="true" applyBorder="true" applyAlignment="true" applyProtection="true">
      <alignment horizontal="left" vertical="bottom" textRotation="0" wrapText="false" indent="0" shrinkToFit="false"/>
      <protection locked="true" hidden="false"/>
    </xf>
    <xf numFmtId="164" fontId="8" fillId="0" borderId="0" xfId="22" applyFont="true" applyBorder="true" applyAlignment="true" applyProtection="true">
      <alignment horizontal="left" vertical="bottom" textRotation="0" wrapText="false" indent="0" shrinkToFit="false"/>
      <protection locked="true" hidden="false"/>
    </xf>
    <xf numFmtId="164" fontId="35" fillId="4" borderId="0" xfId="20" applyFont="true" applyBorder="true" applyAlignment="true" applyProtection="true">
      <alignment horizontal="general" vertical="top" textRotation="0" wrapText="false" indent="0" shrinkToFit="false"/>
      <protection locked="true" hidden="false"/>
    </xf>
    <xf numFmtId="164" fontId="7" fillId="2" borderId="1" xfId="21" applyFont="true" applyBorder="true" applyAlignment="true" applyProtection="true">
      <alignment horizontal="general" vertical="top" textRotation="0" wrapText="false" indent="0" shrinkToFit="false"/>
      <protection locked="true" hidden="false"/>
    </xf>
    <xf numFmtId="164" fontId="23" fillId="3" borderId="0" xfId="0" applyFont="true" applyBorder="false" applyAlignment="true" applyProtection="true">
      <alignment horizontal="general" vertical="top" textRotation="0" wrapText="false" indent="0" shrinkToFit="false"/>
      <protection locked="true" hidden="false"/>
    </xf>
    <xf numFmtId="164" fontId="23" fillId="3" borderId="0" xfId="0" applyFont="true" applyBorder="false" applyAlignment="true" applyProtection="true">
      <alignment horizontal="right" vertical="top" textRotation="0" wrapText="false" indent="0" shrinkToFit="false"/>
      <protection locked="true" hidden="false"/>
    </xf>
    <xf numFmtId="164" fontId="23" fillId="0" borderId="0" xfId="0" applyFont="true" applyBorder="false" applyAlignment="true" applyProtection="true">
      <alignment horizontal="general" vertical="top" textRotation="0" wrapText="false" indent="0" shrinkToFit="false"/>
      <protection locked="true" hidden="false"/>
    </xf>
    <xf numFmtId="164" fontId="4" fillId="7" borderId="5" xfId="0" applyFont="true" applyBorder="true" applyAlignment="true" applyProtection="true">
      <alignment horizontal="right" vertical="top" textRotation="0" wrapText="false" indent="0" shrinkToFit="false"/>
      <protection locked="true" hidden="false"/>
    </xf>
    <xf numFmtId="164" fontId="4" fillId="7" borderId="11" xfId="0" applyFont="true" applyBorder="true" applyAlignment="true" applyProtection="true">
      <alignment horizontal="right" vertical="top" textRotation="0" wrapText="false" indent="0" shrinkToFit="false"/>
      <protection locked="true" hidden="false"/>
    </xf>
    <xf numFmtId="168" fontId="4" fillId="0" borderId="11" xfId="0" applyFont="true" applyBorder="true" applyAlignment="true" applyProtection="true">
      <alignment horizontal="right" vertical="top" textRotation="0" wrapText="false" indent="0" shrinkToFit="false"/>
      <protection locked="true" hidden="false"/>
    </xf>
    <xf numFmtId="164" fontId="24" fillId="7" borderId="11" xfId="0" applyFont="true" applyBorder="true" applyAlignment="true" applyProtection="true">
      <alignment horizontal="general" vertical="top" textRotation="0" wrapText="true" indent="0" shrinkToFit="false"/>
      <protection locked="true" hidden="false"/>
    </xf>
    <xf numFmtId="167" fontId="4" fillId="0" borderId="11" xfId="19" applyFont="true" applyBorder="true" applyAlignment="true" applyProtection="true">
      <alignment horizontal="right" vertical="top" textRotation="0" wrapText="false" indent="0" shrinkToFit="false"/>
      <protection locked="true" hidden="false"/>
    </xf>
    <xf numFmtId="165" fontId="4" fillId="0" borderId="11" xfId="0" applyFont="true" applyBorder="true" applyAlignment="true" applyProtection="true">
      <alignment horizontal="right" vertical="top" textRotation="0" wrapText="false" indent="0" shrinkToFit="false"/>
      <protection locked="true" hidden="false"/>
    </xf>
    <xf numFmtId="164" fontId="23" fillId="7" borderId="6" xfId="0" applyFont="true" applyBorder="true" applyAlignment="true" applyProtection="true">
      <alignment horizontal="right" vertical="bottom" textRotation="0" wrapText="false" indent="0" shrinkToFit="false"/>
      <protection locked="true" hidden="false"/>
    </xf>
    <xf numFmtId="165" fontId="4" fillId="0" borderId="6" xfId="0" applyFont="true" applyBorder="true" applyAlignment="true" applyProtection="true">
      <alignment horizontal="right" vertical="bottom" textRotation="0" wrapText="false" indent="0" shrinkToFit="false"/>
      <protection locked="true" hidden="false"/>
    </xf>
    <xf numFmtId="164" fontId="4" fillId="7" borderId="6" xfId="0" applyFont="true" applyBorder="true" applyAlignment="true" applyProtection="true">
      <alignment horizontal="general" vertical="bottom" textRotation="0" wrapText="true" indent="0" shrinkToFit="false"/>
      <protection locked="true" hidden="false"/>
    </xf>
    <xf numFmtId="165" fontId="4" fillId="7" borderId="5" xfId="0" applyFont="true" applyBorder="true" applyAlignment="true" applyProtection="true">
      <alignment horizontal="right" vertical="top" textRotation="0" wrapText="false" indent="0" shrinkToFit="false"/>
      <protection locked="true" hidden="false"/>
    </xf>
    <xf numFmtId="164" fontId="4" fillId="7" borderId="11" xfId="0" applyFont="true" applyBorder="true" applyAlignment="true" applyProtection="true">
      <alignment horizontal="right" vertical="top" textRotation="0" wrapText="true" indent="0" shrinkToFit="false"/>
      <protection locked="true" hidden="false"/>
    </xf>
    <xf numFmtId="168" fontId="4" fillId="0" borderId="11" xfId="0" applyFont="true" applyBorder="true" applyAlignment="true" applyProtection="true">
      <alignment horizontal="right" vertical="top" textRotation="0" wrapText="true" indent="0" shrinkToFit="false"/>
      <protection locked="true" hidden="false"/>
    </xf>
    <xf numFmtId="165" fontId="4" fillId="7" borderId="11" xfId="0" applyFont="true" applyBorder="true" applyAlignment="true" applyProtection="true">
      <alignment horizontal="right" vertical="bottom" textRotation="0" wrapText="false" indent="0" shrinkToFit="false"/>
      <protection locked="true" hidden="false"/>
    </xf>
    <xf numFmtId="169" fontId="4" fillId="0" borderId="11" xfId="0" applyFont="true" applyBorder="true" applyAlignment="true" applyProtection="true">
      <alignment horizontal="right" vertical="top" textRotation="0" wrapText="false" indent="0" shrinkToFit="false"/>
      <protection locked="true" hidden="false"/>
    </xf>
    <xf numFmtId="167" fontId="4" fillId="0" borderId="11" xfId="0" applyFont="true" applyBorder="true" applyAlignment="true" applyProtection="true">
      <alignment horizontal="right" vertical="top" textRotation="0" wrapText="false" indent="0" shrinkToFit="false"/>
      <protection locked="true" hidden="false"/>
    </xf>
    <xf numFmtId="164" fontId="23" fillId="7" borderId="11" xfId="0" applyFont="true" applyBorder="true" applyAlignment="true" applyProtection="true">
      <alignment horizontal="right" vertical="top" textRotation="0" wrapText="false" indent="0" shrinkToFit="false"/>
      <protection locked="true" hidden="false"/>
    </xf>
    <xf numFmtId="164" fontId="25" fillId="4" borderId="13" xfId="22" applyFont="true" applyBorder="true" applyAlignment="true" applyProtection="true">
      <alignment horizontal="left" vertical="bottom" textRotation="0" wrapText="false" indent="0" shrinkToFit="false"/>
      <protection locked="true" hidden="false"/>
    </xf>
    <xf numFmtId="164" fontId="4" fillId="4" borderId="0" xfId="0" applyFont="true" applyBorder="false" applyAlignment="true" applyProtection="true">
      <alignment horizontal="right" vertical="bottom" textRotation="0" wrapText="false" indent="0" shrinkToFit="false"/>
      <protection locked="true" hidden="false"/>
    </xf>
    <xf numFmtId="164" fontId="7" fillId="2" borderId="0" xfId="21" applyFont="true" applyBorder="true" applyAlignment="true" applyProtection="true">
      <alignment horizontal="general" vertical="bottom" textRotation="0" wrapText="true" indent="0" shrinkToFit="false"/>
      <protection locked="true" hidden="false"/>
    </xf>
    <xf numFmtId="164" fontId="22" fillId="6" borderId="0" xfId="0" applyFont="true" applyBorder="false" applyAlignment="true" applyProtection="true">
      <alignment horizontal="left" vertical="bottom" textRotation="0" wrapText="true" indent="1" shrinkToFit="false"/>
      <protection locked="true" hidden="false"/>
    </xf>
    <xf numFmtId="164" fontId="23" fillId="3" borderId="0" xfId="0" applyFont="true" applyBorder="false" applyAlignment="true" applyProtection="true">
      <alignment horizontal="left" vertical="bottom" textRotation="0" wrapText="true" indent="0" shrinkToFit="false"/>
      <protection locked="true" hidden="false"/>
    </xf>
    <xf numFmtId="165" fontId="4" fillId="3" borderId="0" xfId="0" applyFont="true" applyBorder="false" applyAlignment="true" applyProtection="true">
      <alignment horizontal="right" vertical="bottom" textRotation="0" wrapText="true" indent="0" shrinkToFit="false"/>
      <protection locked="true" hidden="false"/>
    </xf>
    <xf numFmtId="164" fontId="4" fillId="3" borderId="0" xfId="0" applyFont="true" applyBorder="false" applyAlignment="true" applyProtection="true">
      <alignment horizontal="left" vertical="bottom" textRotation="0" wrapText="true" indent="1" shrinkToFit="false"/>
      <protection locked="true" hidden="false"/>
    </xf>
    <xf numFmtId="165" fontId="4" fillId="0" borderId="5" xfId="0" applyFont="true" applyBorder="true" applyAlignment="true" applyProtection="true">
      <alignment horizontal="right" vertical="center" textRotation="0" wrapText="true" indent="0" shrinkToFit="false"/>
      <protection locked="true" hidden="false"/>
    </xf>
    <xf numFmtId="165" fontId="24" fillId="0" borderId="11" xfId="0" applyFont="true" applyBorder="true" applyAlignment="true" applyProtection="true">
      <alignment horizontal="right"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true" indent="0" shrinkToFit="false"/>
      <protection locked="true" hidden="false"/>
    </xf>
    <xf numFmtId="164" fontId="23" fillId="7" borderId="6" xfId="0" applyFont="true" applyBorder="true" applyAlignment="true" applyProtection="true">
      <alignment horizontal="right" vertical="center" textRotation="0" wrapText="true" indent="0" shrinkToFit="false"/>
      <protection locked="true" hidden="false"/>
    </xf>
    <xf numFmtId="165" fontId="23" fillId="0" borderId="6" xfId="0" applyFont="true" applyBorder="true" applyAlignment="true" applyProtection="true">
      <alignment horizontal="right" vertical="center" textRotation="0" wrapText="true" indent="0" shrinkToFit="false"/>
      <protection locked="true" hidden="false"/>
    </xf>
    <xf numFmtId="164" fontId="4" fillId="3" borderId="0" xfId="0" applyFont="true" applyBorder="false" applyAlignment="true" applyProtection="true">
      <alignment horizontal="right" vertical="bottom" textRotation="0" wrapText="true" indent="0" shrinkToFit="false"/>
      <protection locked="true" hidden="false"/>
    </xf>
    <xf numFmtId="164" fontId="23" fillId="7" borderId="10" xfId="0" applyFont="true" applyBorder="true" applyAlignment="true" applyProtection="true">
      <alignment horizontal="right" vertical="center" textRotation="0" wrapText="true" indent="0" shrinkToFit="false"/>
      <protection locked="true" hidden="false"/>
    </xf>
    <xf numFmtId="165" fontId="23" fillId="0" borderId="10" xfId="0" applyFont="true" applyBorder="true" applyAlignment="true" applyProtection="true">
      <alignment horizontal="right" vertical="center" textRotation="0" wrapText="true" indent="0" shrinkToFit="false"/>
      <protection locked="true" hidden="false"/>
    </xf>
    <xf numFmtId="164" fontId="4" fillId="4" borderId="0" xfId="0" applyFont="true" applyBorder="false" applyAlignment="true" applyProtection="true">
      <alignment horizontal="right" vertical="bottom" textRotation="0" wrapText="true" indent="0" shrinkToFit="false"/>
      <protection locked="true" hidden="false"/>
    </xf>
    <xf numFmtId="164" fontId="7" fillId="2" borderId="0" xfId="21" applyFont="true" applyBorder="true" applyAlignment="true" applyProtection="true">
      <alignment horizontal="left" vertical="bottom" textRotation="0" wrapText="false" indent="0" shrinkToFit="false"/>
      <protection locked="true" hidden="false"/>
    </xf>
    <xf numFmtId="164" fontId="27" fillId="4" borderId="0" xfId="0" applyFont="true" applyBorder="false" applyAlignment="true" applyProtection="true">
      <alignment horizontal="left" vertical="bottom"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32" fillId="0" borderId="0" xfId="0" applyFont="true" applyBorder="false" applyAlignment="true" applyProtection="true">
      <alignment horizontal="general" vertical="bottom" textRotation="0" wrapText="false" indent="0" shrinkToFit="false"/>
      <protection locked="tru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7" fontId="32" fillId="0" borderId="0" xfId="0" applyFont="true" applyBorder="false" applyAlignment="true" applyProtection="true">
      <alignment horizontal="general" vertical="bottom" textRotation="0" wrapText="false" indent="0" shrinkToFit="false"/>
      <protection locked="true" hidden="false"/>
    </xf>
    <xf numFmtId="174" fontId="32" fillId="0" borderId="0" xfId="0" applyFont="true" applyBorder="false" applyAlignment="true" applyProtection="true">
      <alignment horizontal="general" vertical="bottom" textRotation="0" wrapText="false" indent="0" shrinkToFit="false"/>
      <protection locked="true" hidden="false"/>
    </xf>
    <xf numFmtId="175" fontId="32" fillId="0" borderId="0" xfId="0" applyFont="true" applyBorder="false" applyAlignment="true" applyProtection="tru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Excel Built-in Heading 1" xfId="21"/>
    <cellStyle name="Excel Built-in Heading 2" xfId="22"/>
    <cellStyle name="Excel Built-in Heading 3" xfId="23"/>
    <cellStyle name="*unknown*" xfId="20" builtinId="8"/>
  </cellStyles>
  <dxfs count="11">
    <dxf>
      <fill>
        <patternFill patternType="solid">
          <fgColor rgb="FF27638B"/>
        </patternFill>
      </fill>
    </dxf>
    <dxf>
      <fill>
        <patternFill patternType="solid">
          <fgColor rgb="FFD9D9D9"/>
        </patternFill>
      </fill>
    </dxf>
    <dxf>
      <fill>
        <patternFill patternType="solid">
          <fgColor rgb="FFF2F2F2"/>
        </patternFill>
      </fill>
    </dxf>
    <dxf>
      <fill>
        <patternFill patternType="solid">
          <fgColor rgb="FF000000"/>
          <bgColor rgb="FFFFFFFF"/>
        </patternFill>
      </fill>
    </dxf>
    <dxf>
      <fill>
        <patternFill patternType="solid">
          <fgColor rgb="FFFFFFFF"/>
        </patternFill>
      </fill>
    </dxf>
    <dxf>
      <fill>
        <patternFill patternType="solid">
          <fgColor rgb="00FFFFFF"/>
        </patternFill>
      </fill>
    </dxf>
    <dxf>
      <fill>
        <patternFill patternType="solid">
          <fgColor rgb="FF1F1F1F"/>
        </patternFill>
      </fill>
    </dxf>
    <dxf>
      <font>
        <color rgb="FF9C0006"/>
      </font>
      <fill>
        <patternFill>
          <bgColor rgb="FFFFC7CE"/>
        </patternFill>
      </fill>
    </dxf>
    <dxf>
      <fill>
        <patternFill patternType="solid">
          <fgColor rgb="FFF8F9FA"/>
        </patternFill>
      </fill>
    </dxf>
    <dxf>
      <fill>
        <patternFill patternType="solid">
          <fgColor rgb="FFF9F9F9"/>
        </patternFill>
      </fill>
    </dxf>
    <dxf>
      <fill>
        <patternFill patternType="solid">
          <fgColor rgb="FFF9F9FA"/>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26638A"/>
      <rgbColor rgb="FFF8F9FA"/>
      <rgbColor rgb="FF808080"/>
      <rgbColor rgb="FF8EB6F8"/>
      <rgbColor rgb="FF993366"/>
      <rgbColor rgb="FFF9F9F9"/>
      <rgbColor rgb="FFDAF2F4"/>
      <rgbColor rgb="FF660066"/>
      <rgbColor rgb="FFFF8080"/>
      <rgbColor rgb="FF1155CC"/>
      <rgbColor rgb="FFD9D9D9"/>
      <rgbColor rgb="FF000080"/>
      <rgbColor rgb="FFFF00FF"/>
      <rgbColor rgb="FFFFFF00"/>
      <rgbColor rgb="FF00FFFF"/>
      <rgbColor rgb="FF800080"/>
      <rgbColor rgb="FF800000"/>
      <rgbColor rgb="FF27638B"/>
      <rgbColor rgb="FF0000FF"/>
      <rgbColor rgb="FF00CCFF"/>
      <rgbColor rgb="FFD7EAEF"/>
      <rgbColor rgb="FFF2F2F2"/>
      <rgbColor rgb="FFF9F9FA"/>
      <rgbColor rgb="FFA0C2F9"/>
      <rgbColor rgb="FFFF99CC"/>
      <rgbColor rgb="FFCC99FF"/>
      <rgbColor rgb="FFFFC7CE"/>
      <rgbColor rgb="FF4285F4"/>
      <rgbColor rgb="FF33CCCC"/>
      <rgbColor rgb="FF99CC00"/>
      <rgbColor rgb="FFFFCC00"/>
      <rgbColor rgb="FFFF9900"/>
      <rgbColor rgb="FFFF6600"/>
      <rgbColor rgb="FF666699"/>
      <rgbColor rgb="FF969696"/>
      <rgbColor rgb="FF1A4460"/>
      <rgbColor rgb="FF339966"/>
      <rgbColor rgb="FF003300"/>
      <rgbColor rgb="FF333300"/>
      <rgbColor rgb="FF993300"/>
      <rgbColor rgb="FF993366"/>
      <rgbColor rgb="FF333399"/>
      <rgbColor rgb="FF1F1F1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tables/table1.xml><?xml version="1.0" encoding="utf-8"?>
<table xmlns="http://schemas.openxmlformats.org/spreadsheetml/2006/main" id="1" name="BusinessCase" displayName="BusinessCase" ref="A2:D23" headerRowCount="1" totalsRowCount="0" totalsRowShown="0">
  <autoFilter ref="A2:D23"/>
  <tableColumns count="4">
    <tableColumn id="1" name="METRIC"/>
    <tableColumn id="2" name="INPUT / VALUE"/>
    <tableColumn id="3" name="DESCRIPTION"/>
    <tableColumn id="4" name="FORMULA"/>
  </tableColumns>
</table>
</file>

<file path=xl/tables/table10.xml><?xml version="1.0" encoding="utf-8"?>
<table xmlns="http://schemas.openxmlformats.org/spreadsheetml/2006/main" id="10" name="Table9" displayName="Table9" ref="A2:D8" headerRowCount="1" totalsRowCount="0" totalsRowShown="0">
  <autoFilter ref="A2:D8"/>
  <tableColumns count="4">
    <tableColumn id="1" name="METRIC"/>
    <tableColumn id="2" name="INPUT / VALUE"/>
    <tableColumn id="3" name="DESCRIPTION"/>
    <tableColumn id="4" name="FORMULA"/>
  </tableColumns>
</table>
</file>

<file path=xl/tables/table11.xml><?xml version="1.0" encoding="utf-8"?>
<table xmlns="http://schemas.openxmlformats.org/spreadsheetml/2006/main" id="11" name="VolumeCapacity" displayName="VolumeCapacity" ref="A2:D18" headerRowCount="1" totalsRowCount="0" totalsRowShown="0">
  <autoFilter ref="A2:D18"/>
  <tableColumns count="4">
    <tableColumn id="1" name="METRIC"/>
    <tableColumn id="2" name="INPUT / VALUE"/>
    <tableColumn id="3" name="DESCRIPTION"/>
    <tableColumn id="4" name="FORMULA"/>
  </tableColumns>
</table>
</file>

<file path=xl/tables/table2.xml><?xml version="1.0" encoding="utf-8"?>
<table xmlns="http://schemas.openxmlformats.org/spreadsheetml/2006/main" id="2" name="DirectRevenue" displayName="DirectRevenue" ref="A2:D19" headerRowCount="1" totalsRowCount="0" totalsRowShown="0">
  <autoFilter ref="A2:D19"/>
  <tableColumns count="4">
    <tableColumn id="1" name="METRIC"/>
    <tableColumn id="2" name="INPUT / VALUE"/>
    <tableColumn id="3" name="DESCRIPTION"/>
    <tableColumn id="4" name="FORMULA"/>
  </tableColumns>
</table>
</file>

<file path=xl/tables/table3.xml><?xml version="1.0" encoding="utf-8"?>
<table xmlns="http://schemas.openxmlformats.org/spreadsheetml/2006/main" id="3" name="DirectRevenueCodes" displayName="DirectRevenueCodes" ref="A20:I86" headerRowCount="1" totalsRowCount="0" totalsRowShown="0">
  <autoFilter ref="A20:I86"/>
  <tableColumns count="9">
    <tableColumn id="1" name="CPT / HCPCS CODE"/>
    <tableColumn id="2" name="SERVICE DESCRIPTION"/>
    <tableColumn id="3" name="PAYER"/>
    <tableColumn id="4" name="EST. RATE"/>
    <tableColumn id="5" name="FREQUENCY TYPE"/>
    <tableColumn id="6" name="PAYER RULES"/>
    <tableColumn id="7" name="FREQUENCY BENCHMARK"/>
    <tableColumn id="8" name="ANNUAL FREQUENCY"/>
    <tableColumn id="9" name="ANNUAL REVENUE"/>
  </tableColumns>
</table>
</file>

<file path=xl/tables/table4.xml><?xml version="1.0" encoding="utf-8"?>
<table xmlns="http://schemas.openxmlformats.org/spreadsheetml/2006/main" id="4" name="DirectRevenueTotals" displayName="DirectRevenueTotals" ref="A87:E93" headerRowCount="1" totalsRowCount="0" totalsRowShown="0">
  <autoFilter ref="A87:E93"/>
  <tableColumns count="5">
    <tableColumn id="1" name="METRIC"/>
    <tableColumn id="2" name="TOTALS"/>
    <tableColumn id="3" name="INPUT / VALUE"/>
    <tableColumn id="4" name="DESCRIPTION"/>
    <tableColumn id="5" name="FORMULA"/>
  </tableColumns>
</table>
</file>

<file path=xl/tables/table5.xml><?xml version="1.0" encoding="utf-8"?>
<table xmlns="http://schemas.openxmlformats.org/spreadsheetml/2006/main" id="5" name="StaffingOperations" displayName="StaffingOperations" ref="A2:D49" headerRowCount="1" totalsRowCount="0" totalsRowShown="0">
  <autoFilter ref="A2:D49"/>
  <tableColumns count="4">
    <tableColumn id="1" name="METRIC"/>
    <tableColumn id="2" name="INPUT / VALUE"/>
    <tableColumn id="3" name="DESCRIPTION"/>
    <tableColumn id="4" name="FORMULA"/>
  </tableColumns>
</table>
</file>

<file path=xl/tables/table6.xml><?xml version="1.0" encoding="utf-8"?>
<table xmlns="http://schemas.openxmlformats.org/spreadsheetml/2006/main" id="6" name="Table10" displayName="Table10" ref="A2:D8" headerRowCount="1" totalsRowCount="0" totalsRowShown="0">
  <autoFilter ref="A2:D8"/>
  <tableColumns count="4">
    <tableColumn id="1" name="METRIC"/>
    <tableColumn id="2" name="INPUT / VALUE"/>
    <tableColumn id="3" name="DESCRIPTION"/>
    <tableColumn id="4" name="FORMULA"/>
  </tableColumns>
</table>
</file>

<file path=xl/tables/table7.xml><?xml version="1.0" encoding="utf-8"?>
<table xmlns="http://schemas.openxmlformats.org/spreadsheetml/2006/main" id="7" name="Table11" displayName="Table11" ref="A2:D25" headerRowCount="1" totalsRowCount="0" totalsRowShown="0">
  <autoFilter ref="A2:D25"/>
  <tableColumns count="4">
    <tableColumn id="1" name="METRIC"/>
    <tableColumn id="2" name="INPUT / VALUE"/>
    <tableColumn id="3" name="DESCRIPTION"/>
    <tableColumn id="4" name="FORMULA"/>
  </tableColumns>
</table>
</file>

<file path=xl/tables/table8.xml><?xml version="1.0" encoding="utf-8"?>
<table xmlns="http://schemas.openxmlformats.org/spreadsheetml/2006/main" id="8" name="Table12" displayName="Table12" ref="A2:D25" headerRowCount="1" totalsRowCount="0" totalsRowShown="0">
  <autoFilter ref="A2:D25"/>
  <tableColumns count="4">
    <tableColumn id="1" name="METRIC"/>
    <tableColumn id="2" name="INPUT / VALUE"/>
    <tableColumn id="3" name="DESCRIPTION"/>
    <tableColumn id="4" name="FORMULA"/>
  </tableColumns>
</table>
</file>

<file path=xl/tables/table9.xml><?xml version="1.0" encoding="utf-8"?>
<table xmlns="http://schemas.openxmlformats.org/spreadsheetml/2006/main" id="9" name="Table8" displayName="Table8" ref="A2:D50" headerRowCount="1" totalsRowCount="0" totalsRowShown="0">
  <autoFilter ref="A2:D50"/>
  <tableColumns count="4">
    <tableColumn id="1" name="METRIC"/>
    <tableColumn id="2" name="INPUT / VALUE"/>
    <tableColumn id="3" name="DESCRIPTION"/>
    <tableColumn id="4" name="FORMULA"/>
  </tableColumns>
</table>
</file>

<file path=xl/worksheets/_rels/sheet10.xml.rels><?xml version="1.0" encoding="UTF-8"?>
<Relationships xmlns="http://schemas.openxmlformats.org/package/2006/relationships"><Relationship Id="rId1" Type="http://schemas.openxmlformats.org/officeDocument/2006/relationships/hyperlink" Target="https://integrationacademy.ahrq.gov/products/playbooks/financing-toolkit/calculating-costs-and-savings/cost-considerations" TargetMode="External"/><Relationship Id="rId2" Type="http://schemas.openxmlformats.org/officeDocument/2006/relationships/hyperlink" Target="https://integrationacademy.ahrq.gov/products/playbooks/financing-toolkit/calculating-costs-and-savings/financial-calculations" TargetMode="External"/><Relationship Id="rId3" Type="http://schemas.openxmlformats.org/officeDocument/2006/relationships/table" Target="../tables/table8.xml"/>
</Relationships>
</file>

<file path=xl/worksheets/_rels/sheet2.xml.rels><?xml version="1.0" encoding="UTF-8"?>
<Relationships xmlns="http://schemas.openxmlformats.org/package/2006/relationships"><Relationship Id="rId1" Type="http://schemas.openxmlformats.org/officeDocument/2006/relationships/table" Target="../tables/table1.xml"/>
</Relationships>
</file>

<file path=xl/worksheets/_rels/sheet3.xml.rels><?xml version="1.0" encoding="UTF-8"?>
<Relationships xmlns="http://schemas.openxmlformats.org/package/2006/relationships"><Relationship Id="rId1" Type="http://schemas.openxmlformats.org/officeDocument/2006/relationships/table" Target="../tables/table11.xml"/>
</Relationships>
</file>

<file path=xl/worksheets/_rels/sheet4.xml.rels><?xml version="1.0" encoding="UTF-8"?>
<Relationships xmlns="http://schemas.openxmlformats.org/package/2006/relationships"><Relationship Id="rId1" Type="http://schemas.openxmlformats.org/officeDocument/2006/relationships/hyperlink" Target="https://integrationacademy.ahrq.gov/products/playbooks/financing-toolkit/calculating-costs-and-savings/cost-considerations" TargetMode="External"/><Relationship Id="rId2" Type="http://schemas.openxmlformats.org/officeDocument/2006/relationships/hyperlink" Target="https://integrationacademy.ahrq.gov/products/playbooks/financing-toolkit/calculating-costs-and-savings/financial-calculations" TargetMode="External"/><Relationship Id="rId3" Type="http://schemas.openxmlformats.org/officeDocument/2006/relationships/table" Target="../tables/table5.xml"/>
</Relationships>
</file>

<file path=xl/worksheets/_rels/sheet5.xml.rels><?xml version="1.0" encoding="UTF-8"?>
<Relationships xmlns="http://schemas.openxmlformats.org/package/2006/relationships"><Relationship Id="rId1" Type="http://schemas.openxmlformats.org/officeDocument/2006/relationships/hyperlink" Target="https://www.cms.gov/medicare/physician-fee-schedule/search" TargetMode="External"/><Relationship Id="rId2" Type="http://schemas.openxmlformats.org/officeDocument/2006/relationships/hyperlink" Target="https://telehealth.hhs.gov/providers/best-practice-guides/telehealth-for-behavioral-health/billing-for-telebehavioral-health" TargetMode="External"/><Relationship Id="rId3" Type="http://schemas.openxmlformats.org/officeDocument/2006/relationships/hyperlink" Target="https://integrationacademy.ahrq.gov/products/playbooks/financing-toolkit/planning-your-ibh-funding-mix/arrangements-with-payers" TargetMode="External"/><Relationship Id="rId4" Type="http://schemas.openxmlformats.org/officeDocument/2006/relationships/table" Target="../tables/table2.xml"/><Relationship Id="rId5" Type="http://schemas.openxmlformats.org/officeDocument/2006/relationships/table" Target="../tables/table3.xml"/><Relationship Id="rId6" Type="http://schemas.openxmlformats.org/officeDocument/2006/relationships/table" Target="../tables/table4.xml"/>
</Relationships>
</file>

<file path=xl/worksheets/_rels/sheet6.xml.rels><?xml version="1.0" encoding="UTF-8"?>
<Relationships xmlns="http://schemas.openxmlformats.org/package/2006/relationships"><Relationship Id="rId1" Type="http://schemas.openxmlformats.org/officeDocument/2006/relationships/hyperlink" Target="https://integrationacademy.ahrq.gov/products/playbooks/financing-toolkit/planning-your-ibh-funding-mix/arrangements-with-payers" TargetMode="External"/><Relationship Id="rId2" Type="http://schemas.openxmlformats.org/officeDocument/2006/relationships/table" Target="../tables/table9.xml"/>
</Relationships>
</file>

<file path=xl/worksheets/_rels/sheet7.xml.rels><?xml version="1.0" encoding="UTF-8"?>
<Relationships xmlns="http://schemas.openxmlformats.org/package/2006/relationships"><Relationship Id="rId1" Type="http://schemas.openxmlformats.org/officeDocument/2006/relationships/hyperlink" Target="https://integrationacademy.ahrq.gov/products/playbooks/financing-toolkit/planning-your-ibh-funding-mix/grants-and-gifts" TargetMode="External"/><Relationship Id="rId2" Type="http://schemas.openxmlformats.org/officeDocument/2006/relationships/hyperlink" Target="https://integrationacademy.ahrq.gov/products/playbooks/financing-toolkit/planning-your-ibh-funding-mix/graduate-medical-education-funds" TargetMode="External"/><Relationship Id="rId3" Type="http://schemas.openxmlformats.org/officeDocument/2006/relationships/table" Target="../tables/table10.xml"/>
</Relationships>
</file>

<file path=xl/worksheets/_rels/sheet8.xml.rels><?xml version="1.0" encoding="UTF-8"?>
<Relationships xmlns="http://schemas.openxmlformats.org/package/2006/relationships"><Relationship Id="rId1" Type="http://schemas.openxmlformats.org/officeDocument/2006/relationships/hyperlink" Target="https://integrationacademy.ahrq.gov/products/playbooks/financing-toolkit/planning-your-ibh-funding-mix/cross-subsidization" TargetMode="External"/><Relationship Id="rId2" Type="http://schemas.openxmlformats.org/officeDocument/2006/relationships/table" Target="../tables/table6.xml"/>
</Relationships>
</file>

<file path=xl/worksheets/_rels/sheet9.xml.rels><?xml version="1.0" encoding="UTF-8"?>
<Relationships xmlns="http://schemas.openxmlformats.org/package/2006/relationships"><Relationship Id="rId1" Type="http://schemas.openxmlformats.org/officeDocument/2006/relationships/hyperlink" Target="https://integrationacademy.ahrq.gov/products/playbooks/financing-toolkit/calculating-costs-and-savings/revenue-and-savings-considerations" TargetMode="External"/><Relationship Id="rId2" Type="http://schemas.openxmlformats.org/officeDocument/2006/relationships/table" Target="../tables/table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64"/>
  <sheetViews>
    <sheetView showFormulas="false" showGridLines="true" showRowColHeaders="true" showZeros="true" rightToLeft="false" tabSelected="true" showOutlineSymbols="true" defaultGridColor="true" view="normal" topLeftCell="A1" colorId="64" zoomScale="50" zoomScaleNormal="50" zoomScalePageLayoutView="100" workbookViewId="0">
      <selection pane="topLeft" activeCell="B1" activeCellId="0" sqref="B1"/>
    </sheetView>
  </sheetViews>
  <sheetFormatPr defaultColWidth="10.84765625" defaultRowHeight="15" zeroHeight="false" outlineLevelRow="0" outlineLevelCol="0"/>
  <cols>
    <col collapsed="false" customWidth="true" hidden="false" outlineLevel="0" max="1" min="1" style="1" width="255.57"/>
    <col collapsed="false" customWidth="false" hidden="false" outlineLevel="0" max="20" min="2" style="1" width="10.85"/>
    <col collapsed="false" customWidth="true" hidden="false" outlineLevel="0" max="21" min="21" style="1" width="12.15"/>
    <col collapsed="false" customWidth="true" hidden="false" outlineLevel="0" max="22" min="22" style="1" width="39.14"/>
    <col collapsed="false" customWidth="false" hidden="false" outlineLevel="0" max="16384" min="23" style="1" width="10.85"/>
  </cols>
  <sheetData>
    <row r="1" customFormat="false" ht="22.5" hidden="false" customHeight="false" outlineLevel="0" collapsed="false">
      <c r="A1" s="2" t="s">
        <v>0</v>
      </c>
      <c r="B1" s="3"/>
      <c r="C1" s="3"/>
      <c r="D1" s="3"/>
      <c r="E1" s="3"/>
      <c r="F1" s="3"/>
      <c r="G1" s="3"/>
      <c r="H1" s="3"/>
      <c r="I1" s="3"/>
      <c r="J1" s="3"/>
      <c r="K1" s="3"/>
      <c r="L1" s="3"/>
      <c r="M1" s="3"/>
      <c r="N1" s="3"/>
      <c r="O1" s="3"/>
      <c r="P1" s="3"/>
      <c r="Q1" s="3"/>
      <c r="R1" s="3"/>
      <c r="S1" s="3"/>
      <c r="T1" s="3"/>
      <c r="U1" s="3"/>
      <c r="V1" s="3"/>
    </row>
    <row r="2" customFormat="false" ht="19.5" hidden="false" customHeight="false" outlineLevel="0" collapsed="false">
      <c r="A2" s="4" t="s">
        <v>1</v>
      </c>
      <c r="B2" s="5"/>
      <c r="C2" s="5"/>
      <c r="D2" s="5"/>
      <c r="E2" s="5"/>
      <c r="F2" s="5"/>
      <c r="G2" s="5"/>
      <c r="H2" s="5"/>
      <c r="I2" s="5"/>
      <c r="J2" s="5"/>
      <c r="K2" s="5"/>
      <c r="L2" s="5"/>
      <c r="M2" s="5"/>
      <c r="N2" s="5"/>
      <c r="O2" s="5"/>
      <c r="P2" s="5"/>
      <c r="Q2" s="5"/>
      <c r="R2" s="5"/>
      <c r="S2" s="5"/>
      <c r="T2" s="5"/>
      <c r="U2" s="5"/>
      <c r="V2" s="5"/>
    </row>
    <row r="3" s="7" customFormat="true" ht="75" hidden="false" customHeight="true" outlineLevel="0" collapsed="false">
      <c r="A3" s="6" t="s">
        <v>2</v>
      </c>
    </row>
    <row r="4" customFormat="false" ht="19.5" hidden="false" customHeight="false" outlineLevel="0" collapsed="false">
      <c r="A4" s="4" t="s">
        <v>3</v>
      </c>
      <c r="B4" s="5"/>
      <c r="C4" s="5"/>
      <c r="D4" s="5"/>
      <c r="E4" s="5"/>
      <c r="F4" s="5"/>
      <c r="G4" s="5"/>
      <c r="H4" s="5"/>
      <c r="I4" s="5"/>
      <c r="J4" s="5"/>
      <c r="K4" s="5"/>
      <c r="L4" s="5"/>
      <c r="M4" s="5"/>
      <c r="N4" s="5"/>
      <c r="O4" s="5"/>
      <c r="P4" s="5"/>
      <c r="Q4" s="5"/>
      <c r="R4" s="5"/>
      <c r="S4" s="5"/>
      <c r="T4" s="5"/>
      <c r="U4" s="5"/>
      <c r="V4" s="5"/>
    </row>
    <row r="5" s="8" customFormat="true" ht="34.5" hidden="false" customHeight="false" outlineLevel="0" collapsed="false">
      <c r="A5" s="6" t="s">
        <v>4</v>
      </c>
    </row>
    <row r="6" s="7" customFormat="true" ht="18" hidden="false" customHeight="false" outlineLevel="0" collapsed="false">
      <c r="A6" s="9" t="s">
        <v>5</v>
      </c>
    </row>
    <row r="7" s="7" customFormat="true" ht="18" hidden="false" customHeight="false" outlineLevel="0" collapsed="false">
      <c r="A7" s="10" t="s">
        <v>6</v>
      </c>
    </row>
    <row r="8" s="7" customFormat="true" ht="18" hidden="false" customHeight="false" outlineLevel="0" collapsed="false">
      <c r="A8" s="10" t="s">
        <v>7</v>
      </c>
    </row>
    <row r="9" s="7" customFormat="true" ht="34.5" hidden="false" customHeight="true" outlineLevel="0" collapsed="false">
      <c r="A9" s="10" t="s">
        <v>8</v>
      </c>
    </row>
    <row r="10" s="8" customFormat="true" ht="54.75" hidden="false" customHeight="true" outlineLevel="0" collapsed="false">
      <c r="A10" s="6" t="s">
        <v>9</v>
      </c>
    </row>
    <row r="11" customFormat="false" ht="19.5" hidden="false" customHeight="false" outlineLevel="0" collapsed="false">
      <c r="A11" s="4" t="s">
        <v>10</v>
      </c>
      <c r="B11" s="5"/>
      <c r="C11" s="5"/>
      <c r="D11" s="5"/>
      <c r="E11" s="5"/>
      <c r="F11" s="5"/>
      <c r="G11" s="5"/>
      <c r="H11" s="5"/>
      <c r="I11" s="5"/>
      <c r="J11" s="5"/>
      <c r="K11" s="5"/>
      <c r="L11" s="5"/>
      <c r="M11" s="5"/>
      <c r="N11" s="5"/>
      <c r="O11" s="5"/>
      <c r="P11" s="5"/>
      <c r="Q11" s="5"/>
      <c r="R11" s="5"/>
      <c r="S11" s="5"/>
      <c r="T11" s="5"/>
      <c r="U11" s="5"/>
      <c r="V11" s="5"/>
    </row>
    <row r="12" customFormat="false" ht="49.5" hidden="false" customHeight="true" outlineLevel="0" collapsed="false">
      <c r="A12" s="6" t="s">
        <v>11</v>
      </c>
    </row>
    <row r="13" customFormat="false" ht="19.5" hidden="false" customHeight="false" outlineLevel="0" collapsed="false">
      <c r="A13" s="4" t="s">
        <v>12</v>
      </c>
      <c r="B13" s="5"/>
      <c r="C13" s="5"/>
      <c r="D13" s="5"/>
      <c r="E13" s="5"/>
      <c r="F13" s="5"/>
      <c r="G13" s="5"/>
      <c r="H13" s="5"/>
      <c r="I13" s="5"/>
      <c r="J13" s="5"/>
      <c r="K13" s="5"/>
      <c r="L13" s="5"/>
      <c r="M13" s="5"/>
      <c r="N13" s="5"/>
      <c r="O13" s="5"/>
      <c r="P13" s="5"/>
      <c r="Q13" s="5"/>
      <c r="R13" s="5"/>
      <c r="S13" s="5"/>
      <c r="T13" s="5"/>
      <c r="U13" s="5"/>
      <c r="V13" s="5"/>
    </row>
    <row r="14" customFormat="false" ht="34.5" hidden="false" customHeight="true" outlineLevel="0" collapsed="false">
      <c r="A14" s="11" t="s">
        <v>13</v>
      </c>
    </row>
    <row r="15" customFormat="false" ht="17.25" hidden="false" customHeight="false" outlineLevel="0" collapsed="false">
      <c r="A15" s="11" t="s">
        <v>14</v>
      </c>
    </row>
    <row r="16" customFormat="false" ht="18" hidden="false" customHeight="false" outlineLevel="0" collapsed="false">
      <c r="A16" s="10" t="s">
        <v>15</v>
      </c>
    </row>
    <row r="17" customFormat="false" ht="18" hidden="false" customHeight="false" outlineLevel="0" collapsed="false">
      <c r="A17" s="9" t="s">
        <v>16</v>
      </c>
    </row>
    <row r="18" customFormat="false" ht="18" hidden="false" customHeight="false" outlineLevel="0" collapsed="false">
      <c r="A18" s="9" t="s">
        <v>17</v>
      </c>
    </row>
    <row r="19" customFormat="false" ht="34.5" hidden="false" customHeight="true" outlineLevel="0" collapsed="false">
      <c r="A19" s="9" t="s">
        <v>18</v>
      </c>
    </row>
    <row r="20" customFormat="false" ht="19.5" hidden="false" customHeight="false" outlineLevel="0" collapsed="false">
      <c r="A20" s="4" t="s">
        <v>19</v>
      </c>
      <c r="B20" s="5"/>
      <c r="C20" s="5"/>
      <c r="D20" s="5"/>
      <c r="E20" s="5"/>
      <c r="F20" s="5"/>
      <c r="G20" s="5"/>
      <c r="H20" s="5"/>
      <c r="I20" s="5"/>
      <c r="J20" s="5"/>
      <c r="K20" s="5"/>
      <c r="L20" s="5"/>
      <c r="M20" s="5"/>
      <c r="N20" s="5"/>
      <c r="O20" s="5"/>
      <c r="P20" s="5"/>
      <c r="Q20" s="5"/>
      <c r="R20" s="5"/>
      <c r="S20" s="5"/>
      <c r="T20" s="5"/>
      <c r="U20" s="5"/>
      <c r="V20" s="5"/>
    </row>
    <row r="21" s="7" customFormat="true" ht="34.5" hidden="false" customHeight="true" outlineLevel="0" collapsed="false">
      <c r="A21" s="11" t="s">
        <v>20</v>
      </c>
      <c r="F21" s="12"/>
    </row>
    <row r="22" s="7" customFormat="true" ht="17.25" hidden="false" customHeight="false" outlineLevel="0" collapsed="false">
      <c r="A22" s="11" t="s">
        <v>21</v>
      </c>
      <c r="F22" s="12"/>
    </row>
    <row r="23" s="7" customFormat="true" ht="18" hidden="false" customHeight="false" outlineLevel="0" collapsed="false">
      <c r="A23" s="10" t="s">
        <v>22</v>
      </c>
      <c r="F23" s="12"/>
    </row>
    <row r="24" s="7" customFormat="true" ht="34.5" hidden="false" customHeight="true" outlineLevel="0" collapsed="false">
      <c r="A24" s="10" t="s">
        <v>23</v>
      </c>
      <c r="F24" s="12"/>
    </row>
    <row r="25" s="7" customFormat="true" ht="72" hidden="false" customHeight="true" outlineLevel="0" collapsed="false">
      <c r="A25" s="6" t="s">
        <v>24</v>
      </c>
      <c r="F25" s="12"/>
    </row>
    <row r="26" s="8" customFormat="true" ht="52.5" hidden="false" customHeight="true" outlineLevel="0" collapsed="false">
      <c r="A26" s="6" t="s">
        <v>25</v>
      </c>
    </row>
    <row r="27" s="7" customFormat="true" ht="17.25" hidden="false" customHeight="false" outlineLevel="0" collapsed="false">
      <c r="A27" s="13" t="s">
        <v>26</v>
      </c>
    </row>
    <row r="28" s="7" customFormat="true" ht="18" hidden="false" customHeight="false" outlineLevel="0" collapsed="false">
      <c r="A28" s="13" t="s">
        <v>27</v>
      </c>
    </row>
    <row r="29" s="7" customFormat="true" ht="51" hidden="false" customHeight="true" outlineLevel="0" collapsed="false">
      <c r="A29" s="14" t="s">
        <v>28</v>
      </c>
    </row>
    <row r="30" s="7" customFormat="true" ht="46.5" hidden="false" customHeight="true" outlineLevel="0" collapsed="false">
      <c r="A30" s="14" t="s">
        <v>29</v>
      </c>
    </row>
    <row r="31" customFormat="false" ht="19.5" hidden="false" customHeight="false" outlineLevel="0" collapsed="false">
      <c r="A31" s="4" t="s">
        <v>30</v>
      </c>
      <c r="B31" s="5"/>
      <c r="C31" s="5"/>
      <c r="D31" s="5"/>
      <c r="E31" s="5"/>
      <c r="F31" s="5"/>
      <c r="G31" s="5"/>
      <c r="H31" s="5"/>
      <c r="I31" s="5"/>
      <c r="J31" s="5"/>
      <c r="K31" s="5"/>
      <c r="L31" s="5"/>
      <c r="M31" s="5"/>
      <c r="N31" s="5"/>
      <c r="O31" s="5"/>
      <c r="P31" s="5"/>
      <c r="Q31" s="5"/>
      <c r="R31" s="5"/>
      <c r="S31" s="5"/>
      <c r="T31" s="5"/>
      <c r="U31" s="5"/>
      <c r="V31" s="5"/>
    </row>
    <row r="32" s="16" customFormat="true" ht="18" hidden="false" customHeight="false" outlineLevel="0" collapsed="false">
      <c r="A32" s="15" t="s">
        <v>31</v>
      </c>
    </row>
    <row r="33" s="7" customFormat="true" ht="34.5" hidden="false" customHeight="false" outlineLevel="0" collapsed="false">
      <c r="A33" s="6" t="s">
        <v>32</v>
      </c>
    </row>
    <row r="34" s="7" customFormat="true" ht="18" hidden="false" customHeight="false" outlineLevel="0" collapsed="false">
      <c r="A34" s="15" t="s">
        <v>33</v>
      </c>
    </row>
    <row r="35" s="7" customFormat="true" ht="18" hidden="false" customHeight="false" outlineLevel="0" collapsed="false">
      <c r="A35" s="17" t="s">
        <v>34</v>
      </c>
    </row>
    <row r="36" s="7" customFormat="true" ht="18" hidden="false" customHeight="false" outlineLevel="0" collapsed="false">
      <c r="A36" s="15" t="s">
        <v>35</v>
      </c>
      <c r="B36" s="18"/>
    </row>
    <row r="37" s="7" customFormat="true" ht="34.5" hidden="false" customHeight="false" outlineLevel="0" collapsed="false">
      <c r="A37" s="19" t="s">
        <v>36</v>
      </c>
    </row>
    <row r="38" s="7" customFormat="true" ht="15.75" hidden="false" customHeight="true" outlineLevel="0" collapsed="false">
      <c r="A38" s="15" t="s">
        <v>37</v>
      </c>
      <c r="B38" s="18"/>
      <c r="D38" s="20"/>
    </row>
    <row r="39" s="7" customFormat="true" ht="17.25" hidden="false" customHeight="false" outlineLevel="0" collapsed="false">
      <c r="A39" s="21" t="s">
        <v>38</v>
      </c>
    </row>
    <row r="40" s="7" customFormat="true" ht="17.25" hidden="false" customHeight="false" outlineLevel="0" collapsed="false">
      <c r="A40" s="21" t="s">
        <v>39</v>
      </c>
    </row>
    <row r="41" s="7" customFormat="true" ht="18" hidden="false" customHeight="false" outlineLevel="0" collapsed="false">
      <c r="A41" s="15" t="s">
        <v>40</v>
      </c>
      <c r="B41" s="18"/>
    </row>
    <row r="42" s="7" customFormat="true" ht="17.25" hidden="false" customHeight="false" outlineLevel="0" collapsed="false">
      <c r="A42" s="21" t="s">
        <v>41</v>
      </c>
    </row>
    <row r="43" s="7" customFormat="true" ht="17.25" hidden="false" customHeight="false" outlineLevel="0" collapsed="false">
      <c r="A43" s="22" t="s">
        <v>42</v>
      </c>
    </row>
    <row r="44" s="7" customFormat="true" ht="18" hidden="false" customHeight="false" outlineLevel="0" collapsed="false">
      <c r="A44" s="15" t="s">
        <v>43</v>
      </c>
      <c r="B44" s="18"/>
    </row>
    <row r="45" s="7" customFormat="true" ht="17.25" hidden="false" customHeight="false" outlineLevel="0" collapsed="false">
      <c r="A45" s="19" t="s">
        <v>44</v>
      </c>
    </row>
    <row r="46" s="7" customFormat="true" ht="18" hidden="false" customHeight="false" outlineLevel="0" collapsed="false">
      <c r="A46" s="15" t="s">
        <v>45</v>
      </c>
    </row>
    <row r="47" s="7" customFormat="true" ht="17.25" hidden="false" customHeight="false" outlineLevel="0" collapsed="false">
      <c r="A47" s="21" t="s">
        <v>46</v>
      </c>
    </row>
    <row r="48" s="7" customFormat="true" ht="18" hidden="false" customHeight="false" outlineLevel="0" collapsed="false">
      <c r="A48" s="15" t="s">
        <v>47</v>
      </c>
      <c r="B48" s="18"/>
    </row>
    <row r="49" s="7" customFormat="true" ht="34.5" hidden="false" customHeight="false" outlineLevel="0" collapsed="false">
      <c r="A49" s="6" t="s">
        <v>48</v>
      </c>
    </row>
    <row r="50" s="7" customFormat="true" ht="18" hidden="false" customHeight="false" outlineLevel="0" collapsed="false">
      <c r="A50" s="15" t="s">
        <v>49</v>
      </c>
      <c r="B50" s="18"/>
    </row>
    <row r="51" s="7" customFormat="true" ht="17.25" hidden="false" customHeight="false" outlineLevel="0" collapsed="false">
      <c r="A51" s="22" t="s">
        <v>50</v>
      </c>
    </row>
    <row r="52" s="7" customFormat="true" ht="18" hidden="false" customHeight="false" outlineLevel="0" collapsed="false">
      <c r="A52" s="15" t="s">
        <v>51</v>
      </c>
    </row>
    <row r="53" s="7" customFormat="true" ht="34.5" hidden="false" customHeight="true" outlineLevel="0" collapsed="false">
      <c r="A53" s="23" t="s">
        <v>52</v>
      </c>
    </row>
    <row r="54" customFormat="false" ht="19.5" hidden="false" customHeight="false" outlineLevel="0" collapsed="false">
      <c r="A54" s="24" t="s">
        <v>53</v>
      </c>
      <c r="B54" s="5"/>
      <c r="C54" s="5"/>
      <c r="D54" s="5"/>
      <c r="E54" s="5"/>
      <c r="F54" s="5"/>
      <c r="G54" s="5"/>
      <c r="H54" s="5"/>
      <c r="I54" s="5"/>
      <c r="J54" s="5"/>
      <c r="K54" s="5"/>
      <c r="L54" s="5"/>
      <c r="M54" s="5"/>
      <c r="N54" s="5"/>
      <c r="O54" s="5"/>
      <c r="P54" s="5"/>
      <c r="Q54" s="5"/>
      <c r="R54" s="5"/>
      <c r="S54" s="5"/>
      <c r="T54" s="5"/>
      <c r="U54" s="5"/>
      <c r="V54" s="5"/>
    </row>
    <row r="55" s="8" customFormat="true" ht="17.25" hidden="false" customHeight="false" outlineLevel="0" collapsed="false">
      <c r="A55" s="14" t="s">
        <v>54</v>
      </c>
    </row>
    <row r="56" s="8" customFormat="true" ht="17.25" hidden="false" customHeight="false" outlineLevel="0" collapsed="false">
      <c r="A56" s="6" t="s">
        <v>55</v>
      </c>
    </row>
    <row r="57" s="8" customFormat="true" ht="17.25" hidden="false" customHeight="false" outlineLevel="0" collapsed="false">
      <c r="A57" s="11" t="s">
        <v>56</v>
      </c>
    </row>
    <row r="58" s="8" customFormat="true" ht="34.5" hidden="false" customHeight="true" outlineLevel="0" collapsed="false">
      <c r="A58" s="14" t="s">
        <v>57</v>
      </c>
    </row>
    <row r="59" s="7" customFormat="true" ht="18" hidden="false" customHeight="false" outlineLevel="0" collapsed="false">
      <c r="A59" s="10" t="s">
        <v>58</v>
      </c>
    </row>
    <row r="60" s="7" customFormat="true" ht="17.25" hidden="false" customHeight="false" outlineLevel="0" collapsed="false">
      <c r="A60" s="11" t="s">
        <v>59</v>
      </c>
    </row>
    <row r="61" s="7" customFormat="true" ht="17.25" hidden="false" customHeight="false" outlineLevel="0" collapsed="false">
      <c r="A61" s="11" t="s">
        <v>60</v>
      </c>
    </row>
    <row r="62" s="7" customFormat="true" ht="17.25" hidden="false" customHeight="false" outlineLevel="0" collapsed="false">
      <c r="A62" s="11" t="s">
        <v>61</v>
      </c>
    </row>
    <row r="63" customFormat="false" ht="19.5" hidden="true" customHeight="false" outlineLevel="0" collapsed="false">
      <c r="A63" s="25" t="s">
        <v>62</v>
      </c>
      <c r="B63" s="3"/>
      <c r="C63" s="3"/>
      <c r="D63" s="3"/>
      <c r="E63" s="3"/>
      <c r="F63" s="3"/>
      <c r="G63" s="3"/>
      <c r="H63" s="3"/>
      <c r="I63" s="3"/>
      <c r="J63" s="3"/>
      <c r="K63" s="3"/>
      <c r="L63" s="3"/>
      <c r="M63" s="3"/>
      <c r="N63" s="3"/>
      <c r="O63" s="3"/>
      <c r="P63" s="3"/>
      <c r="Q63" s="3"/>
      <c r="R63" s="3"/>
      <c r="S63" s="3"/>
      <c r="T63" s="3"/>
      <c r="U63" s="3"/>
      <c r="V63" s="3"/>
    </row>
    <row r="64" customFormat="false" ht="15" hidden="false" customHeight="false" outlineLevel="0" collapsed="false">
      <c r="A64" s="26"/>
    </row>
  </sheetData>
  <hyperlinks>
    <hyperlink ref="A32" location="'A. Business Case'!A1" display="A. Business Case"/>
    <hyperlink ref="A34" location="'B. Volume &amp; Capacity'!A1" display="B. Volume &amp; Capacity"/>
    <hyperlink ref="A36" location="'C. Staffing &amp; Operations'!A1" display="C. Staffing &amp; Operations"/>
    <hyperlink ref="A38" location="'D. Direct Rev - FFS'!A1" display="D. Direct Revenue - FFS"/>
    <hyperlink ref="A41" location="'E. Direct Rev - APMs'!A1" display="E. Direct Revenue - APMs"/>
    <hyperlink ref="A44" location="'F. Contr Rev - Grants &amp; Gifts'!A1" display="F. Contributed Revenue"/>
    <hyperlink ref="A46" location="'G. Cross-Subsidization'!A1" display="G. Cross-Subsidization"/>
    <hyperlink ref="A48" location="'H. Rev Protection &amp; Cost Offset'!A1" display="H. Revenue Protection &amp; Medical Cost Offset"/>
    <hyperlink ref="A50" location="'I. Start-Up'!A1" display="I. Start-Up"/>
    <hyperlink ref="A52" location="References!A1" display="References"/>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36" activeCellId="0" sqref="A36"/>
    </sheetView>
  </sheetViews>
  <sheetFormatPr defaultColWidth="12.5703125" defaultRowHeight="12" zeroHeight="false" outlineLevelRow="0" outlineLevelCol="0"/>
  <cols>
    <col collapsed="false" customWidth="true" hidden="false" outlineLevel="0" max="1" min="1" style="204" width="68.71"/>
    <col collapsed="false" customWidth="true" hidden="false" outlineLevel="0" max="2" min="2" style="204" width="18.29"/>
    <col collapsed="false" customWidth="true" hidden="false" outlineLevel="0" max="3" min="3" style="204" width="97.57"/>
    <col collapsed="false" customWidth="true" hidden="false" outlineLevel="0" max="4" min="4" style="204" width="79.29"/>
    <col collapsed="false" customWidth="false" hidden="false" outlineLevel="0" max="16384" min="5" style="204" width="12.57"/>
  </cols>
  <sheetData>
    <row r="1" s="131" customFormat="true" ht="19.5" hidden="false" customHeight="false" outlineLevel="0" collapsed="false">
      <c r="A1" s="432" t="s">
        <v>693</v>
      </c>
      <c r="B1" s="208"/>
      <c r="C1" s="209"/>
      <c r="D1" s="209"/>
    </row>
    <row r="2" s="131" customFormat="true" ht="15" hidden="false" customHeight="false" outlineLevel="0" collapsed="false">
      <c r="A2" s="270" t="s">
        <v>63</v>
      </c>
      <c r="B2" s="267" t="s">
        <v>64</v>
      </c>
      <c r="C2" s="433" t="s">
        <v>65</v>
      </c>
      <c r="D2" s="433" t="s">
        <v>66</v>
      </c>
    </row>
    <row r="3" s="131" customFormat="true" ht="15" hidden="false" customHeight="false" outlineLevel="0" collapsed="false">
      <c r="A3" s="434" t="s">
        <v>694</v>
      </c>
      <c r="B3" s="435"/>
      <c r="C3" s="436"/>
      <c r="D3" s="436"/>
    </row>
    <row r="4" s="131" customFormat="true" ht="30.75" hidden="false" customHeight="false" outlineLevel="0" collapsed="false">
      <c r="A4" s="104" t="s">
        <v>276</v>
      </c>
      <c r="B4" s="437" t="n">
        <v>0</v>
      </c>
      <c r="C4" s="41" t="s">
        <v>277</v>
      </c>
      <c r="D4" s="41" t="s">
        <v>134</v>
      </c>
    </row>
    <row r="5" s="131" customFormat="true" ht="30.75" hidden="false" customHeight="false" outlineLevel="0" collapsed="false">
      <c r="A5" s="107" t="s">
        <v>695</v>
      </c>
      <c r="B5" s="391" t="n">
        <v>0</v>
      </c>
      <c r="C5" s="112" t="s">
        <v>696</v>
      </c>
      <c r="D5" s="112" t="s">
        <v>134</v>
      </c>
    </row>
    <row r="6" s="131" customFormat="true" ht="46.5" hidden="false" customHeight="false" outlineLevel="0" collapsed="false">
      <c r="A6" s="107" t="s">
        <v>697</v>
      </c>
      <c r="B6" s="391" t="n">
        <v>0</v>
      </c>
      <c r="C6" s="112" t="s">
        <v>698</v>
      </c>
      <c r="D6" s="112" t="s">
        <v>134</v>
      </c>
    </row>
    <row r="7" s="131" customFormat="true" ht="46.5" hidden="false" customHeight="false" outlineLevel="0" collapsed="false">
      <c r="A7" s="107" t="s">
        <v>699</v>
      </c>
      <c r="B7" s="391" t="n">
        <v>0</v>
      </c>
      <c r="C7" s="112" t="s">
        <v>700</v>
      </c>
      <c r="D7" s="112" t="s">
        <v>134</v>
      </c>
    </row>
    <row r="8" s="131" customFormat="true" ht="61.5" hidden="false" customHeight="false" outlineLevel="0" collapsed="false">
      <c r="A8" s="107" t="s">
        <v>701</v>
      </c>
      <c r="B8" s="391" t="n">
        <v>0</v>
      </c>
      <c r="C8" s="112" t="s">
        <v>702</v>
      </c>
      <c r="D8" s="112" t="s">
        <v>134</v>
      </c>
    </row>
    <row r="9" s="131" customFormat="true" ht="30.75" hidden="false" customHeight="false" outlineLevel="0" collapsed="false">
      <c r="A9" s="107" t="s">
        <v>703</v>
      </c>
      <c r="B9" s="391" t="n">
        <v>0</v>
      </c>
      <c r="C9" s="112" t="s">
        <v>704</v>
      </c>
      <c r="D9" s="112" t="s">
        <v>134</v>
      </c>
    </row>
    <row r="10" s="131" customFormat="true" ht="30.75" hidden="false" customHeight="false" outlineLevel="0" collapsed="false">
      <c r="A10" s="107" t="s">
        <v>705</v>
      </c>
      <c r="B10" s="391" t="n">
        <v>0</v>
      </c>
      <c r="C10" s="112" t="s">
        <v>706</v>
      </c>
      <c r="D10" s="112" t="s">
        <v>134</v>
      </c>
    </row>
    <row r="11" s="439" customFormat="true" ht="30" hidden="false" customHeight="true" outlineLevel="0" collapsed="false">
      <c r="A11" s="111" t="s">
        <v>707</v>
      </c>
      <c r="B11" s="438" t="n">
        <v>0</v>
      </c>
      <c r="C11" s="109" t="s">
        <v>708</v>
      </c>
      <c r="D11" s="109" t="s">
        <v>134</v>
      </c>
    </row>
    <row r="12" s="131" customFormat="true" ht="30" hidden="false" customHeight="true" outlineLevel="0" collapsed="false">
      <c r="A12" s="440" t="s">
        <v>68</v>
      </c>
      <c r="B12" s="441" t="n">
        <f aca="false">SUM(B4:B11)</f>
        <v>0</v>
      </c>
      <c r="C12" s="45" t="s">
        <v>69</v>
      </c>
      <c r="D12" s="45" t="s">
        <v>709</v>
      </c>
    </row>
    <row r="13" s="131" customFormat="true" ht="15" hidden="false" customHeight="false" outlineLevel="0" collapsed="false">
      <c r="A13" s="434" t="s">
        <v>710</v>
      </c>
      <c r="B13" s="442"/>
      <c r="C13" s="436"/>
      <c r="D13" s="436"/>
    </row>
    <row r="14" s="131" customFormat="true" ht="30.75" hidden="false" customHeight="false" outlineLevel="0" collapsed="false">
      <c r="A14" s="104" t="s">
        <v>711</v>
      </c>
      <c r="B14" s="437" t="n">
        <v>0</v>
      </c>
      <c r="C14" s="41" t="s">
        <v>712</v>
      </c>
      <c r="D14" s="41" t="s">
        <v>134</v>
      </c>
    </row>
    <row r="15" s="131" customFormat="true" ht="30.75" hidden="false" customHeight="false" outlineLevel="0" collapsed="false">
      <c r="A15" s="107" t="s">
        <v>713</v>
      </c>
      <c r="B15" s="391" t="n">
        <v>0</v>
      </c>
      <c r="C15" s="112" t="s">
        <v>714</v>
      </c>
      <c r="D15" s="112" t="s">
        <v>134</v>
      </c>
    </row>
    <row r="16" s="131" customFormat="true" ht="30.75" hidden="false" customHeight="false" outlineLevel="0" collapsed="false">
      <c r="A16" s="111" t="s">
        <v>715</v>
      </c>
      <c r="B16" s="391" t="n">
        <v>0</v>
      </c>
      <c r="C16" s="112" t="s">
        <v>716</v>
      </c>
      <c r="D16" s="112" t="s">
        <v>134</v>
      </c>
    </row>
    <row r="17" s="131" customFormat="true" ht="30.75" hidden="false" customHeight="false" outlineLevel="0" collapsed="false">
      <c r="A17" s="107" t="s">
        <v>717</v>
      </c>
      <c r="B17" s="391" t="n">
        <v>0</v>
      </c>
      <c r="C17" s="112" t="s">
        <v>718</v>
      </c>
      <c r="D17" s="112" t="s">
        <v>134</v>
      </c>
    </row>
    <row r="18" s="131" customFormat="true" ht="30.75" hidden="false" customHeight="false" outlineLevel="0" collapsed="false">
      <c r="A18" s="107" t="s">
        <v>719</v>
      </c>
      <c r="B18" s="391" t="n">
        <v>0</v>
      </c>
      <c r="C18" s="112" t="s">
        <v>720</v>
      </c>
      <c r="D18" s="112" t="s">
        <v>134</v>
      </c>
    </row>
    <row r="19" s="131" customFormat="true" ht="30.75" hidden="false" customHeight="false" outlineLevel="0" collapsed="false">
      <c r="A19" s="107" t="s">
        <v>721</v>
      </c>
      <c r="B19" s="391" t="n">
        <v>0</v>
      </c>
      <c r="C19" s="112" t="s">
        <v>722</v>
      </c>
      <c r="D19" s="112" t="s">
        <v>134</v>
      </c>
    </row>
    <row r="20" s="131" customFormat="true" ht="30.75" hidden="false" customHeight="false" outlineLevel="0" collapsed="false">
      <c r="A20" s="107" t="s">
        <v>723</v>
      </c>
      <c r="B20" s="391" t="n">
        <v>0</v>
      </c>
      <c r="C20" s="109" t="s">
        <v>724</v>
      </c>
      <c r="D20" s="112" t="s">
        <v>134</v>
      </c>
    </row>
    <row r="21" s="131" customFormat="true" ht="46.5" hidden="false" customHeight="false" outlineLevel="0" collapsed="false">
      <c r="A21" s="107" t="s">
        <v>725</v>
      </c>
      <c r="B21" s="391" t="n">
        <v>0</v>
      </c>
      <c r="C21" s="112" t="s">
        <v>602</v>
      </c>
      <c r="D21" s="112" t="s">
        <v>134</v>
      </c>
    </row>
    <row r="22" s="131" customFormat="true" ht="30" hidden="false" customHeight="true" outlineLevel="0" collapsed="false">
      <c r="A22" s="107" t="s">
        <v>726</v>
      </c>
      <c r="B22" s="391" t="n">
        <v>0</v>
      </c>
      <c r="C22" s="112" t="s">
        <v>727</v>
      </c>
      <c r="D22" s="112" t="s">
        <v>134</v>
      </c>
    </row>
    <row r="23" s="131" customFormat="true" ht="30" hidden="false" customHeight="true" outlineLevel="0" collapsed="false">
      <c r="A23" s="440" t="s">
        <v>71</v>
      </c>
      <c r="B23" s="441" t="n">
        <f aca="false">SUM(B14:B22)</f>
        <v>0</v>
      </c>
      <c r="C23" s="45" t="s">
        <v>72</v>
      </c>
      <c r="D23" s="45" t="s">
        <v>728</v>
      </c>
    </row>
    <row r="24" s="131" customFormat="true" ht="15" hidden="false" customHeight="false" outlineLevel="0" collapsed="false">
      <c r="A24" s="434" t="s">
        <v>729</v>
      </c>
      <c r="B24" s="442"/>
      <c r="C24" s="436"/>
      <c r="D24" s="436"/>
    </row>
    <row r="25" s="131" customFormat="true" ht="46.5" hidden="false" customHeight="false" outlineLevel="0" collapsed="false">
      <c r="A25" s="443" t="s">
        <v>730</v>
      </c>
      <c r="B25" s="444" t="n">
        <f aca="false">B23-B12</f>
        <v>0</v>
      </c>
      <c r="C25" s="74" t="s">
        <v>731</v>
      </c>
      <c r="D25" s="74" t="s">
        <v>732</v>
      </c>
    </row>
    <row r="26" customFormat="false" ht="30" hidden="false" customHeight="true" outlineLevel="0" collapsed="false">
      <c r="A26" s="191" t="s">
        <v>733</v>
      </c>
      <c r="B26" s="344"/>
      <c r="C26" s="344"/>
      <c r="D26" s="344"/>
    </row>
    <row r="27" customFormat="false" ht="15" hidden="false" customHeight="false" outlineLevel="0" collapsed="false">
      <c r="A27" s="163" t="s">
        <v>734</v>
      </c>
      <c r="B27" s="344"/>
      <c r="C27" s="344"/>
      <c r="D27" s="344"/>
    </row>
    <row r="28" customFormat="false" ht="15" hidden="false" customHeight="false" outlineLevel="0" collapsed="false">
      <c r="A28" s="193" t="s">
        <v>735</v>
      </c>
      <c r="B28" s="344"/>
      <c r="C28" s="344"/>
      <c r="D28" s="344"/>
    </row>
    <row r="29" customFormat="false" ht="15" hidden="false" customHeight="false" outlineLevel="0" collapsed="false">
      <c r="A29" s="193" t="s">
        <v>736</v>
      </c>
      <c r="B29" s="344"/>
      <c r="C29" s="344"/>
      <c r="D29" s="344"/>
    </row>
    <row r="30" customFormat="false" ht="15" hidden="false" customHeight="false" outlineLevel="0" collapsed="false">
      <c r="A30" s="193" t="s">
        <v>737</v>
      </c>
      <c r="B30" s="344"/>
      <c r="C30" s="344"/>
      <c r="D30" s="344"/>
    </row>
    <row r="31" s="131" customFormat="true" ht="30" hidden="false" customHeight="true" outlineLevel="0" collapsed="false">
      <c r="A31" s="130" t="s">
        <v>738</v>
      </c>
      <c r="B31" s="445"/>
      <c r="C31" s="130"/>
      <c r="D31" s="130"/>
    </row>
    <row r="32" s="131" customFormat="true" ht="15" hidden="false" customHeight="false" outlineLevel="0" collapsed="false">
      <c r="A32" s="198" t="s">
        <v>739</v>
      </c>
      <c r="B32" s="445"/>
      <c r="C32" s="130"/>
      <c r="D32" s="130"/>
    </row>
    <row r="33" s="131" customFormat="true" ht="15" hidden="false" customHeight="false" outlineLevel="0" collapsed="false">
      <c r="A33" s="85" t="s">
        <v>740</v>
      </c>
      <c r="B33" s="445"/>
      <c r="C33" s="130"/>
      <c r="D33" s="130"/>
    </row>
    <row r="34" customFormat="false" ht="30" hidden="false" customHeight="true" outlineLevel="0" collapsed="false">
      <c r="A34" s="347" t="s">
        <v>299</v>
      </c>
      <c r="B34" s="344"/>
      <c r="C34" s="344"/>
      <c r="D34" s="344"/>
    </row>
    <row r="35" customFormat="false" ht="15" hidden="false" customHeight="false" outlineLevel="0" collapsed="false">
      <c r="A35" s="201" t="s">
        <v>741</v>
      </c>
      <c r="B35" s="344"/>
      <c r="C35" s="344"/>
      <c r="D35" s="344"/>
    </row>
    <row r="36" customFormat="false" ht="15" hidden="false" customHeight="false" outlineLevel="0" collapsed="false">
      <c r="A36" s="201" t="s">
        <v>742</v>
      </c>
      <c r="B36" s="344"/>
      <c r="C36" s="344"/>
      <c r="D36" s="344"/>
    </row>
    <row r="37" customFormat="false" ht="12" hidden="true" customHeight="false" outlineLevel="0" collapsed="false">
      <c r="A37" s="136" t="s">
        <v>62</v>
      </c>
      <c r="B37" s="344"/>
      <c r="C37" s="344"/>
      <c r="D37" s="344"/>
    </row>
    <row r="38" customFormat="false" ht="15" hidden="false" customHeight="false" outlineLevel="0" collapsed="false">
      <c r="A38" s="209"/>
      <c r="B38" s="209"/>
      <c r="C38" s="209"/>
      <c r="D38" s="209"/>
    </row>
  </sheetData>
  <hyperlinks>
    <hyperlink ref="A35" r:id="rId1" display=" • Cost Considerations:https://integrationacademy.ahrq.gov/products/playbooks/financing-toolkit/calculating-costs-and-savings/cost-considerations"/>
    <hyperlink ref="A36" r:id="rId2" display=" • Financial Calculations - Sample Integrated Behavioral Health Start-Up and Implementation Cost Data for Benchmarking: https://integrationacademy.ahrq.gov/products/playbooks/financing-toolkit/calculating-costs-and-savings/financial-calculations"/>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tableParts>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12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84765625" defaultRowHeight="15" zeroHeight="false" outlineLevelRow="0" outlineLevelCol="0"/>
  <cols>
    <col collapsed="false" customWidth="true" hidden="false" outlineLevel="0" max="1" min="1" style="1" width="4.42"/>
    <col collapsed="false" customWidth="false" hidden="false" outlineLevel="0" max="16384" min="2" style="1" width="10.85"/>
  </cols>
  <sheetData>
    <row r="1" customFormat="false" ht="22.5" hidden="false" customHeight="true" outlineLevel="0" collapsed="false">
      <c r="A1" s="446" t="s">
        <v>743</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row>
    <row r="2" customFormat="false" ht="15" hidden="false" customHeight="false" outlineLevel="0" collapsed="false">
      <c r="A2" s="193" t="n">
        <v>1</v>
      </c>
      <c r="B2" s="163" t="s">
        <v>744</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row>
    <row r="3" customFormat="false" ht="15" hidden="false" customHeight="false" outlineLevel="0" collapsed="false">
      <c r="A3" s="193" t="n">
        <v>2</v>
      </c>
      <c r="B3" s="163" t="s">
        <v>745</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row>
    <row r="4" customFormat="false" ht="15" hidden="false" customHeight="false" outlineLevel="0" collapsed="false">
      <c r="A4" s="193" t="n">
        <v>3</v>
      </c>
      <c r="B4" s="163" t="s">
        <v>746</v>
      </c>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row>
    <row r="5" customFormat="false" ht="15" hidden="false" customHeight="false" outlineLevel="0" collapsed="false">
      <c r="A5" s="193" t="n">
        <v>4</v>
      </c>
      <c r="B5" s="163" t="s">
        <v>747</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row>
    <row r="6" customFormat="false" ht="15" hidden="false" customHeight="false" outlineLevel="0" collapsed="false">
      <c r="A6" s="193" t="n">
        <v>5</v>
      </c>
      <c r="B6" s="163" t="s">
        <v>748</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row>
    <row r="7" customFormat="false" ht="15" hidden="false" customHeight="false" outlineLevel="0" collapsed="false">
      <c r="A7" s="193" t="n">
        <v>6</v>
      </c>
      <c r="B7" s="163" t="s">
        <v>749</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row>
    <row r="8" customFormat="false" ht="15" hidden="false" customHeight="false" outlineLevel="0" collapsed="false">
      <c r="A8" s="193" t="n">
        <v>7</v>
      </c>
      <c r="B8" s="163" t="s">
        <v>750</v>
      </c>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row>
    <row r="9" customFormat="false" ht="15" hidden="false" customHeight="false" outlineLevel="0" collapsed="false">
      <c r="A9" s="193" t="n">
        <v>8</v>
      </c>
      <c r="B9" s="163" t="s">
        <v>751</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row>
    <row r="10" customFormat="false" ht="15" hidden="false" customHeight="false" outlineLevel="0" collapsed="false">
      <c r="A10" s="193" t="n">
        <v>9</v>
      </c>
      <c r="B10" s="163" t="s">
        <v>752</v>
      </c>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row>
    <row r="11" customFormat="false" ht="15" hidden="false" customHeight="false" outlineLevel="0" collapsed="false">
      <c r="A11" s="193" t="n">
        <v>10</v>
      </c>
      <c r="B11" s="163" t="s">
        <v>753</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row>
    <row r="12" customFormat="false" ht="15" hidden="false" customHeight="false" outlineLevel="0" collapsed="false">
      <c r="A12" s="193" t="n">
        <v>11</v>
      </c>
      <c r="B12" s="163" t="s">
        <v>754</v>
      </c>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row>
    <row r="13" customFormat="false" ht="15" hidden="false" customHeight="false" outlineLevel="0" collapsed="false">
      <c r="A13" s="193" t="n">
        <v>12</v>
      </c>
      <c r="B13" s="163" t="s">
        <v>755</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row>
    <row r="14" customFormat="false" ht="15" hidden="false" customHeight="false" outlineLevel="0" collapsed="false">
      <c r="A14" s="193" t="n">
        <v>13</v>
      </c>
      <c r="B14" s="163" t="s">
        <v>756</v>
      </c>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row>
    <row r="15" customFormat="false" ht="15" hidden="false" customHeight="false" outlineLevel="0" collapsed="false">
      <c r="A15" s="193" t="n">
        <v>14</v>
      </c>
      <c r="B15" s="163" t="s">
        <v>757</v>
      </c>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row>
    <row r="16" customFormat="false" ht="15" hidden="false" customHeight="false" outlineLevel="0" collapsed="false">
      <c r="A16" s="193" t="n">
        <v>15</v>
      </c>
      <c r="B16" s="163" t="s">
        <v>758</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row>
    <row r="17" customFormat="false" ht="15" hidden="false" customHeight="false" outlineLevel="0" collapsed="false">
      <c r="A17" s="193" t="n">
        <v>16</v>
      </c>
      <c r="B17" s="163" t="s">
        <v>759</v>
      </c>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row>
    <row r="18" customFormat="false" ht="15" hidden="false" customHeight="false" outlineLevel="0" collapsed="false">
      <c r="A18" s="193" t="n">
        <v>17</v>
      </c>
      <c r="B18" s="163" t="s">
        <v>760</v>
      </c>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row>
    <row r="19" customFormat="false" ht="15" hidden="false" customHeight="false" outlineLevel="0" collapsed="false">
      <c r="A19" s="193" t="n">
        <v>18</v>
      </c>
      <c r="B19" s="163" t="s">
        <v>761</v>
      </c>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row>
    <row r="20" customFormat="false" ht="15" hidden="false" customHeight="false" outlineLevel="0" collapsed="false">
      <c r="A20" s="193" t="n">
        <v>19</v>
      </c>
      <c r="B20" s="163" t="s">
        <v>762</v>
      </c>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row>
    <row r="21" customFormat="false" ht="15" hidden="false" customHeight="false" outlineLevel="0" collapsed="false">
      <c r="A21" s="193" t="n">
        <v>20</v>
      </c>
      <c r="B21" s="163" t="s">
        <v>763</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row>
    <row r="22" customFormat="false" ht="15" hidden="false" customHeight="false" outlineLevel="0" collapsed="false">
      <c r="A22" s="193" t="n">
        <v>21</v>
      </c>
      <c r="B22" s="163" t="s">
        <v>764</v>
      </c>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row>
    <row r="23" customFormat="false" ht="15" hidden="false" customHeight="false" outlineLevel="0" collapsed="false">
      <c r="A23" s="193" t="n">
        <v>22</v>
      </c>
      <c r="B23" s="163" t="s">
        <v>765</v>
      </c>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row>
    <row r="24" customFormat="false" ht="15" hidden="false" customHeight="false" outlineLevel="0" collapsed="false">
      <c r="A24" s="193" t="n">
        <v>23</v>
      </c>
      <c r="B24" s="163" t="s">
        <v>766</v>
      </c>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row>
    <row r="25" customFormat="false" ht="15" hidden="false" customHeight="false" outlineLevel="0" collapsed="false">
      <c r="A25" s="193" t="n">
        <v>24</v>
      </c>
      <c r="B25" s="163" t="s">
        <v>767</v>
      </c>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row>
    <row r="26" customFormat="false" ht="15" hidden="false" customHeight="false" outlineLevel="0" collapsed="false">
      <c r="A26" s="193" t="n">
        <v>25</v>
      </c>
      <c r="B26" s="163" t="s">
        <v>768</v>
      </c>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row>
    <row r="27" customFormat="false" ht="15" hidden="false" customHeight="false" outlineLevel="0" collapsed="false">
      <c r="A27" s="193" t="n">
        <v>26</v>
      </c>
      <c r="B27" s="163" t="s">
        <v>769</v>
      </c>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row>
    <row r="28" customFormat="false" ht="15" hidden="false" customHeight="false" outlineLevel="0" collapsed="false">
      <c r="A28" s="193" t="n">
        <v>27</v>
      </c>
      <c r="B28" s="163" t="s">
        <v>770</v>
      </c>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row>
    <row r="29" customFormat="false" ht="15" hidden="false" customHeight="false" outlineLevel="0" collapsed="false">
      <c r="A29" s="193" t="n">
        <v>28</v>
      </c>
      <c r="B29" s="163" t="s">
        <v>771</v>
      </c>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row>
    <row r="30" customFormat="false" ht="15" hidden="false" customHeight="false" outlineLevel="0" collapsed="false">
      <c r="A30" s="193" t="n">
        <v>29</v>
      </c>
      <c r="B30" s="163" t="s">
        <v>772</v>
      </c>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row>
    <row r="31" customFormat="false" ht="15" hidden="false" customHeight="false" outlineLevel="0" collapsed="false">
      <c r="A31" s="193" t="n">
        <v>30</v>
      </c>
      <c r="B31" s="163" t="s">
        <v>773</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row>
    <row r="32" customFormat="false" ht="15" hidden="false" customHeight="false" outlineLevel="0" collapsed="false">
      <c r="A32" s="193" t="n">
        <v>31</v>
      </c>
      <c r="B32" s="163" t="s">
        <v>774</v>
      </c>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row>
    <row r="33" customFormat="false" ht="15" hidden="false" customHeight="false" outlineLevel="0" collapsed="false">
      <c r="A33" s="193" t="n">
        <v>32</v>
      </c>
      <c r="B33" s="163" t="s">
        <v>775</v>
      </c>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row>
    <row r="34" customFormat="false" ht="15" hidden="false" customHeight="false" outlineLevel="0" collapsed="false">
      <c r="A34" s="193" t="n">
        <v>33</v>
      </c>
      <c r="B34" s="163" t="s">
        <v>776</v>
      </c>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row>
    <row r="35" customFormat="false" ht="15" hidden="false" customHeight="false" outlineLevel="0" collapsed="false">
      <c r="A35" s="193" t="n">
        <v>34</v>
      </c>
      <c r="B35" s="163" t="s">
        <v>777</v>
      </c>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row>
    <row r="36" customFormat="false" ht="15" hidden="false" customHeight="false" outlineLevel="0" collapsed="false">
      <c r="A36" s="193" t="n">
        <v>35</v>
      </c>
      <c r="B36" s="163" t="s">
        <v>778</v>
      </c>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row>
    <row r="37" customFormat="false" ht="15" hidden="false" customHeight="false" outlineLevel="0" collapsed="false">
      <c r="A37" s="193" t="n">
        <v>36</v>
      </c>
      <c r="B37" s="163" t="s">
        <v>779</v>
      </c>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row>
    <row r="38" customFormat="false" ht="15" hidden="false" customHeight="false" outlineLevel="0" collapsed="false">
      <c r="A38" s="193" t="n">
        <v>37</v>
      </c>
      <c r="B38" s="163" t="s">
        <v>780</v>
      </c>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row>
    <row r="39" customFormat="false" ht="15" hidden="false" customHeight="false" outlineLevel="0" collapsed="false">
      <c r="A39" s="193" t="n">
        <v>38</v>
      </c>
      <c r="B39" s="163" t="s">
        <v>781</v>
      </c>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row>
    <row r="40" customFormat="false" ht="15" hidden="false" customHeight="false" outlineLevel="0" collapsed="false">
      <c r="A40" s="193" t="n">
        <v>39</v>
      </c>
      <c r="B40" s="163" t="s">
        <v>782</v>
      </c>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row>
    <row r="41" customFormat="false" ht="15" hidden="false" customHeight="false" outlineLevel="0" collapsed="false">
      <c r="A41" s="193" t="n">
        <v>40</v>
      </c>
      <c r="B41" s="163" t="s">
        <v>783</v>
      </c>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row>
    <row r="42" customFormat="false" ht="15" hidden="false" customHeight="false" outlineLevel="0" collapsed="false">
      <c r="A42" s="193" t="n">
        <v>41</v>
      </c>
      <c r="B42" s="163" t="s">
        <v>784</v>
      </c>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row>
    <row r="43" customFormat="false" ht="15" hidden="false" customHeight="false" outlineLevel="0" collapsed="false">
      <c r="A43" s="193" t="n">
        <v>42</v>
      </c>
      <c r="B43" s="163" t="s">
        <v>785</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row>
    <row r="44" customFormat="false" ht="15" hidden="false" customHeight="false" outlineLevel="0" collapsed="false">
      <c r="A44" s="193" t="n">
        <v>43</v>
      </c>
      <c r="B44" s="163" t="s">
        <v>786</v>
      </c>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row>
    <row r="45" customFormat="false" ht="15" hidden="false" customHeight="false" outlineLevel="0" collapsed="false">
      <c r="A45" s="193" t="n">
        <v>44</v>
      </c>
      <c r="B45" s="163" t="s">
        <v>787</v>
      </c>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row>
    <row r="46" customFormat="false" ht="15" hidden="false" customHeight="false" outlineLevel="0" collapsed="false">
      <c r="A46" s="193" t="n">
        <v>45</v>
      </c>
      <c r="B46" s="163" t="s">
        <v>788</v>
      </c>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row>
    <row r="47" customFormat="false" ht="15" hidden="false" customHeight="false" outlineLevel="0" collapsed="false">
      <c r="A47" s="193" t="n">
        <v>46</v>
      </c>
      <c r="B47" s="163" t="s">
        <v>789</v>
      </c>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row>
    <row r="48" customFormat="false" ht="15" hidden="false" customHeight="false" outlineLevel="0" collapsed="false">
      <c r="A48" s="193" t="n">
        <v>47</v>
      </c>
      <c r="B48" s="163" t="s">
        <v>790</v>
      </c>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row>
    <row r="49" customFormat="false" ht="15" hidden="false" customHeight="false" outlineLevel="0" collapsed="false">
      <c r="A49" s="193" t="n">
        <v>48</v>
      </c>
      <c r="B49" s="163" t="s">
        <v>791</v>
      </c>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row>
    <row r="50" customFormat="false" ht="15" hidden="false" customHeight="false" outlineLevel="0" collapsed="false">
      <c r="A50" s="193" t="n">
        <v>49</v>
      </c>
      <c r="B50" s="163" t="s">
        <v>792</v>
      </c>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row>
    <row r="51" customFormat="false" ht="15" hidden="true" customHeight="false" outlineLevel="0" collapsed="false">
      <c r="A51" s="447" t="s">
        <v>62</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row>
    <row r="52" customFormat="false" ht="15" hidden="false" customHeight="false" outlineLevel="0" collapsed="false">
      <c r="A52" s="206"/>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row>
    <row r="62" customFormat="false" ht="15" hidden="false" customHeight="false" outlineLevel="0" collapsed="false">
      <c r="A62" s="448"/>
      <c r="B62" s="448"/>
    </row>
    <row r="63" customFormat="false" ht="15" hidden="false" customHeight="false" outlineLevel="0" collapsed="false">
      <c r="A63" s="448"/>
      <c r="B63" s="448"/>
    </row>
    <row r="64" customFormat="false" ht="15" hidden="false" customHeight="false" outlineLevel="0" collapsed="false">
      <c r="A64" s="448"/>
      <c r="B64" s="448"/>
    </row>
    <row r="65" customFormat="false" ht="15" hidden="false" customHeight="false" outlineLevel="0" collapsed="false">
      <c r="A65" s="448"/>
      <c r="B65" s="448"/>
    </row>
    <row r="66" customFormat="false" ht="15" hidden="false" customHeight="false" outlineLevel="0" collapsed="false">
      <c r="A66" s="448"/>
      <c r="B66" s="448"/>
    </row>
    <row r="92" customFormat="false" ht="15" hidden="false" customHeight="false" outlineLevel="0" collapsed="false">
      <c r="A92" s="349"/>
    </row>
    <row r="94" customFormat="false" ht="15" hidden="false" customHeight="false" outlineLevel="0" collapsed="false">
      <c r="A94" s="349"/>
    </row>
    <row r="96" customFormat="false" ht="15" hidden="false" customHeight="false" outlineLevel="0" collapsed="false">
      <c r="A96" s="349"/>
    </row>
    <row r="98" customFormat="false" ht="15" hidden="false" customHeight="false" outlineLevel="0" collapsed="false">
      <c r="A98" s="349"/>
    </row>
    <row r="100" customFormat="false" ht="15" hidden="false" customHeight="false" outlineLevel="0" collapsed="false">
      <c r="A100" s="349"/>
    </row>
    <row r="102" customFormat="false" ht="15" hidden="false" customHeight="false" outlineLevel="0" collapsed="false">
      <c r="A102" s="349"/>
    </row>
    <row r="104" customFormat="false" ht="15" hidden="false" customHeight="false" outlineLevel="0" collapsed="false">
      <c r="A104" s="349"/>
    </row>
    <row r="106" customFormat="false" ht="15" hidden="false" customHeight="false" outlineLevel="0" collapsed="false">
      <c r="A106" s="349"/>
    </row>
    <row r="108" customFormat="false" ht="15" hidden="false" customHeight="false" outlineLevel="0" collapsed="false">
      <c r="A108" s="449"/>
      <c r="B108" s="449"/>
      <c r="C108" s="449"/>
      <c r="D108" s="449"/>
    </row>
    <row r="109" customFormat="false" ht="15" hidden="false" customHeight="false" outlineLevel="0" collapsed="false">
      <c r="A109" s="449"/>
      <c r="B109" s="449"/>
      <c r="C109" s="450"/>
      <c r="D109" s="448"/>
    </row>
    <row r="110" customFormat="false" ht="15" hidden="false" customHeight="false" outlineLevel="0" collapsed="false">
      <c r="A110" s="449"/>
      <c r="B110" s="451"/>
      <c r="C110" s="450"/>
      <c r="D110" s="448"/>
    </row>
    <row r="111" customFormat="false" ht="15" hidden="false" customHeight="false" outlineLevel="0" collapsed="false">
      <c r="A111" s="449"/>
      <c r="B111" s="452"/>
      <c r="C111" s="450"/>
      <c r="D111" s="448"/>
    </row>
    <row r="112" customFormat="false" ht="15" hidden="false" customHeight="false" outlineLevel="0" collapsed="false">
      <c r="A112" s="449"/>
      <c r="B112" s="453"/>
      <c r="C112" s="450"/>
      <c r="D112" s="448"/>
    </row>
    <row r="113" customFormat="false" ht="15" hidden="false" customHeight="false" outlineLevel="0" collapsed="false">
      <c r="A113" s="449"/>
      <c r="B113" s="449"/>
      <c r="C113" s="450"/>
      <c r="D113" s="448"/>
    </row>
    <row r="114" customFormat="false" ht="15" hidden="false" customHeight="false" outlineLevel="0" collapsed="false">
      <c r="A114" s="449"/>
      <c r="B114" s="453"/>
      <c r="C114" s="450"/>
      <c r="D114" s="448"/>
    </row>
    <row r="116" customFormat="false" ht="15" hidden="false" customHeight="false" outlineLevel="0" collapsed="false">
      <c r="A116" s="449"/>
      <c r="B116" s="449"/>
      <c r="C116" s="449"/>
    </row>
    <row r="117" customFormat="false" ht="15" hidden="false" customHeight="false" outlineLevel="0" collapsed="false">
      <c r="A117" s="449"/>
      <c r="B117" s="449"/>
      <c r="C117" s="449"/>
    </row>
    <row r="118" customFormat="false" ht="15" hidden="false" customHeight="false" outlineLevel="0" collapsed="false">
      <c r="A118" s="449"/>
      <c r="B118" s="449"/>
      <c r="C118" s="449"/>
    </row>
    <row r="119" customFormat="false" ht="15" hidden="false" customHeight="false" outlineLevel="0" collapsed="false">
      <c r="A119" s="449"/>
      <c r="B119" s="449"/>
      <c r="C119" s="449"/>
    </row>
    <row r="120" customFormat="false" ht="15" hidden="false" customHeight="false" outlineLevel="0" collapsed="false">
      <c r="A120" s="449"/>
      <c r="B120" s="449"/>
      <c r="C120" s="449"/>
    </row>
  </sheetData>
  <mergeCells count="1">
    <mergeCell ref="A1:AS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10" activeCellId="0" sqref="C10"/>
    </sheetView>
  </sheetViews>
  <sheetFormatPr defaultColWidth="12.5703125" defaultRowHeight="12" zeroHeight="false" outlineLevelRow="0" outlineLevelCol="0"/>
  <cols>
    <col collapsed="false" customWidth="true" hidden="false" outlineLevel="0" max="1" min="1" style="27" width="63.42"/>
    <col collapsed="false" customWidth="true" hidden="false" outlineLevel="0" max="2" min="2" style="27" width="18.29"/>
    <col collapsed="false" customWidth="true" hidden="false" outlineLevel="0" max="3" min="3" style="27" width="121.42"/>
    <col collapsed="false" customWidth="true" hidden="false" outlineLevel="0" max="4" min="4" style="28" width="129"/>
    <col collapsed="false" customWidth="false" hidden="false" outlineLevel="0" max="16384" min="5" style="27" width="12.57"/>
  </cols>
  <sheetData>
    <row r="1" s="30" customFormat="true" ht="18.75" hidden="false" customHeight="false" outlineLevel="0" collapsed="false">
      <c r="A1" s="29" t="s">
        <v>31</v>
      </c>
      <c r="B1" s="29"/>
      <c r="C1" s="29"/>
      <c r="D1" s="29"/>
    </row>
    <row r="2" s="30" customFormat="true" ht="15" hidden="false" customHeight="false" outlineLevel="0" collapsed="false">
      <c r="A2" s="31" t="s">
        <v>63</v>
      </c>
      <c r="B2" s="32" t="s">
        <v>64</v>
      </c>
      <c r="C2" s="33" t="s">
        <v>65</v>
      </c>
      <c r="D2" s="34" t="s">
        <v>66</v>
      </c>
    </row>
    <row r="3" s="30" customFormat="true" ht="15" hidden="false" customHeight="false" outlineLevel="0" collapsed="false">
      <c r="A3" s="35" t="s">
        <v>67</v>
      </c>
      <c r="B3" s="36"/>
      <c r="C3" s="37"/>
      <c r="D3" s="38"/>
    </row>
    <row r="4" s="30" customFormat="true" ht="30" hidden="false" customHeight="true" outlineLevel="0" collapsed="false">
      <c r="A4" s="39" t="s">
        <v>68</v>
      </c>
      <c r="B4" s="40" t="n">
        <f aca="false">'I. Start-Up'!B12</f>
        <v>0</v>
      </c>
      <c r="C4" s="41" t="s">
        <v>69</v>
      </c>
      <c r="D4" s="42" t="s">
        <v>70</v>
      </c>
    </row>
    <row r="5" s="30" customFormat="true" ht="30" hidden="false" customHeight="true" outlineLevel="0" collapsed="false">
      <c r="A5" s="43" t="s">
        <v>71</v>
      </c>
      <c r="B5" s="44" t="n">
        <f aca="false">'I. Start-Up'!B23</f>
        <v>0</v>
      </c>
      <c r="C5" s="45" t="s">
        <v>72</v>
      </c>
      <c r="D5" s="46" t="s">
        <v>73</v>
      </c>
    </row>
    <row r="6" s="30" customFormat="true" ht="15" hidden="false" customHeight="false" outlineLevel="0" collapsed="false">
      <c r="A6" s="35" t="s">
        <v>74</v>
      </c>
      <c r="B6" s="47"/>
      <c r="C6" s="48"/>
      <c r="D6" s="38"/>
    </row>
    <row r="7" s="30" customFormat="true" ht="30" hidden="false" customHeight="true" outlineLevel="0" collapsed="false">
      <c r="A7" s="49" t="s">
        <v>75</v>
      </c>
      <c r="B7" s="50" t="n">
        <f aca="false">'C. Staffing &amp; Operations'!B49</f>
        <v>0</v>
      </c>
      <c r="C7" s="51" t="s">
        <v>76</v>
      </c>
      <c r="D7" s="52" t="s">
        <v>77</v>
      </c>
    </row>
    <row r="8" s="30" customFormat="true" ht="30" hidden="false" customHeight="true" outlineLevel="0" collapsed="false">
      <c r="A8" s="53" t="s">
        <v>78</v>
      </c>
      <c r="B8" s="54" t="n">
        <f aca="false">SUM('D. Direct Rev - FFS'!C93,'E. Direct Rev - APMs'!B48)</f>
        <v>0</v>
      </c>
      <c r="C8" s="55" t="s">
        <v>79</v>
      </c>
      <c r="D8" s="56" t="s">
        <v>80</v>
      </c>
    </row>
    <row r="9" s="30" customFormat="true" ht="30" hidden="false" customHeight="true" outlineLevel="0" collapsed="false">
      <c r="A9" s="57" t="s">
        <v>81</v>
      </c>
      <c r="B9" s="54" t="n">
        <f aca="false">IFERROR(B8/'B. Volume &amp; Capacity'!B9,0)</f>
        <v>0</v>
      </c>
      <c r="C9" s="55" t="s">
        <v>82</v>
      </c>
      <c r="D9" s="56" t="s">
        <v>83</v>
      </c>
    </row>
    <row r="10" s="30" customFormat="true" ht="30" hidden="false" customHeight="true" outlineLevel="0" collapsed="false">
      <c r="A10" s="53" t="s">
        <v>84</v>
      </c>
      <c r="B10" s="54" t="n">
        <f aca="false">'F. Contr Rev - Grants &amp; Gifts'!B8</f>
        <v>0</v>
      </c>
      <c r="C10" s="55" t="s">
        <v>85</v>
      </c>
      <c r="D10" s="56" t="s">
        <v>86</v>
      </c>
    </row>
    <row r="11" s="30" customFormat="true" ht="30" hidden="false" customHeight="true" outlineLevel="0" collapsed="false">
      <c r="A11" s="53" t="s">
        <v>87</v>
      </c>
      <c r="B11" s="54" t="n">
        <f aca="false">'G. Cross-Subsidization'!B8</f>
        <v>0</v>
      </c>
      <c r="C11" s="55" t="s">
        <v>88</v>
      </c>
      <c r="D11" s="56" t="s">
        <v>89</v>
      </c>
    </row>
    <row r="12" s="30" customFormat="true" ht="30.75" hidden="false" customHeight="false" outlineLevel="0" collapsed="false">
      <c r="A12" s="58" t="s">
        <v>90</v>
      </c>
      <c r="B12" s="59" t="n">
        <f aca="false">'H. Rev Protection &amp; Cost Offset'!B11</f>
        <v>0</v>
      </c>
      <c r="C12" s="60" t="s">
        <v>91</v>
      </c>
      <c r="D12" s="61" t="s">
        <v>92</v>
      </c>
    </row>
    <row r="13" s="30" customFormat="true" ht="15" hidden="false" customHeight="false" outlineLevel="0" collapsed="false">
      <c r="A13" s="35" t="s">
        <v>93</v>
      </c>
      <c r="B13" s="47"/>
      <c r="C13" s="48"/>
      <c r="D13" s="62"/>
    </row>
    <row r="14" s="30" customFormat="true" ht="30.75" hidden="false" customHeight="false" outlineLevel="0" collapsed="false">
      <c r="A14" s="49" t="s">
        <v>94</v>
      </c>
      <c r="B14" s="63" t="n">
        <f aca="false">IFERROR((B7-B10-B12-B11)/B9,0)</f>
        <v>0</v>
      </c>
      <c r="C14" s="51" t="s">
        <v>95</v>
      </c>
      <c r="D14" s="64" t="s">
        <v>96</v>
      </c>
    </row>
    <row r="15" s="30" customFormat="true" ht="30.75" hidden="false" customHeight="false" outlineLevel="0" collapsed="false">
      <c r="A15" s="58" t="s">
        <v>97</v>
      </c>
      <c r="B15" s="65" t="n">
        <f aca="false">IFERROR(B7/B9, 0)</f>
        <v>0</v>
      </c>
      <c r="C15" s="66" t="s">
        <v>98</v>
      </c>
      <c r="D15" s="67" t="s">
        <v>99</v>
      </c>
    </row>
    <row r="16" s="30" customFormat="true" ht="15" hidden="false" customHeight="false" outlineLevel="0" collapsed="false">
      <c r="A16" s="35" t="s">
        <v>100</v>
      </c>
      <c r="B16" s="47"/>
      <c r="C16" s="48"/>
      <c r="D16" s="62"/>
    </row>
    <row r="17" s="30" customFormat="true" ht="30.75" hidden="false" customHeight="true" outlineLevel="0" collapsed="false">
      <c r="A17" s="39" t="s">
        <v>101</v>
      </c>
      <c r="B17" s="40" t="n">
        <f aca="false">B8-B7-B4+B5</f>
        <v>0</v>
      </c>
      <c r="C17" s="68" t="s">
        <v>102</v>
      </c>
      <c r="D17" s="69" t="s">
        <v>103</v>
      </c>
    </row>
    <row r="18" s="30" customFormat="true" ht="30" hidden="false" customHeight="true" outlineLevel="0" collapsed="false">
      <c r="A18" s="43" t="s">
        <v>104</v>
      </c>
      <c r="B18" s="70" t="n">
        <f aca="false">IFERROR((B17/(B7+B4)),0)</f>
        <v>0</v>
      </c>
      <c r="C18" s="45" t="s">
        <v>105</v>
      </c>
      <c r="D18" s="71" t="s">
        <v>106</v>
      </c>
    </row>
    <row r="19" s="30" customFormat="true" ht="15" hidden="false" customHeight="false" outlineLevel="0" collapsed="false">
      <c r="A19" s="35" t="s">
        <v>107</v>
      </c>
      <c r="B19" s="47"/>
      <c r="C19" s="48"/>
      <c r="D19" s="62"/>
    </row>
    <row r="20" s="30" customFormat="true" ht="30.75" hidden="false" customHeight="false" outlineLevel="0" collapsed="false">
      <c r="A20" s="39" t="s">
        <v>108</v>
      </c>
      <c r="B20" s="40" t="n">
        <f aca="false">B8+B10+B11-B7</f>
        <v>0</v>
      </c>
      <c r="C20" s="68" t="s">
        <v>109</v>
      </c>
      <c r="D20" s="69" t="s">
        <v>110</v>
      </c>
    </row>
    <row r="21" s="30" customFormat="true" ht="30" hidden="false" customHeight="true" outlineLevel="0" collapsed="false">
      <c r="A21" s="43" t="s">
        <v>111</v>
      </c>
      <c r="B21" s="70" t="n">
        <f aca="false">IFERROR((B20+B12)/B7, 0)</f>
        <v>0</v>
      </c>
      <c r="C21" s="45" t="s">
        <v>112</v>
      </c>
      <c r="D21" s="71" t="s">
        <v>113</v>
      </c>
    </row>
    <row r="22" s="30" customFormat="true" ht="15" hidden="false" customHeight="false" outlineLevel="0" collapsed="false">
      <c r="A22" s="35" t="s">
        <v>114</v>
      </c>
      <c r="B22" s="47"/>
      <c r="C22" s="48"/>
      <c r="D22" s="62"/>
    </row>
    <row r="23" s="30" customFormat="true" ht="31.5" hidden="false" customHeight="false" outlineLevel="0" collapsed="false">
      <c r="A23" s="72" t="s">
        <v>115</v>
      </c>
      <c r="B23" s="73" t="n">
        <f aca="false">'H. Rev Protection &amp; Cost Offset'!B25</f>
        <v>0</v>
      </c>
      <c r="C23" s="74" t="s">
        <v>116</v>
      </c>
      <c r="D23" s="75" t="s">
        <v>117</v>
      </c>
    </row>
    <row r="24" s="79" customFormat="true" ht="35.25" hidden="false" customHeight="true" outlineLevel="0" collapsed="false">
      <c r="A24" s="76" t="s">
        <v>118</v>
      </c>
      <c r="B24" s="77"/>
      <c r="C24" s="77"/>
      <c r="D24" s="78"/>
    </row>
    <row r="25" customFormat="false" ht="15" hidden="false" customHeight="false" outlineLevel="0" collapsed="false">
      <c r="A25" s="80" t="s">
        <v>119</v>
      </c>
      <c r="B25" s="81"/>
      <c r="C25" s="81"/>
      <c r="D25" s="82"/>
    </row>
    <row r="26" customFormat="false" ht="15" hidden="false" customHeight="false" outlineLevel="0" collapsed="false">
      <c r="A26" s="83" t="s">
        <v>120</v>
      </c>
      <c r="B26" s="81"/>
      <c r="C26" s="81"/>
      <c r="D26" s="82"/>
    </row>
    <row r="27" customFormat="false" ht="15" hidden="false" customHeight="false" outlineLevel="0" collapsed="false">
      <c r="A27" s="80" t="s">
        <v>121</v>
      </c>
      <c r="B27" s="81"/>
      <c r="C27" s="81"/>
      <c r="D27" s="82"/>
    </row>
    <row r="28" customFormat="false" ht="15" hidden="false" customHeight="false" outlineLevel="0" collapsed="false">
      <c r="A28" s="80" t="s">
        <v>122</v>
      </c>
      <c r="B28" s="81"/>
      <c r="C28" s="81"/>
      <c r="D28" s="82"/>
    </row>
    <row r="29" customFormat="false" ht="15" hidden="false" customHeight="false" outlineLevel="0" collapsed="false">
      <c r="A29" s="80" t="s">
        <v>123</v>
      </c>
      <c r="B29" s="81"/>
      <c r="C29" s="81"/>
      <c r="D29" s="82"/>
    </row>
    <row r="30" customFormat="false" ht="34.5" hidden="false" customHeight="true" outlineLevel="0" collapsed="false">
      <c r="A30" s="80" t="s">
        <v>124</v>
      </c>
      <c r="B30" s="81"/>
      <c r="C30" s="81"/>
      <c r="D30" s="82"/>
    </row>
    <row r="31" customFormat="false" ht="18" hidden="false" customHeight="false" outlineLevel="0" collapsed="false">
      <c r="A31" s="84" t="s">
        <v>125</v>
      </c>
      <c r="B31" s="81"/>
      <c r="C31" s="81"/>
      <c r="D31" s="82"/>
    </row>
    <row r="32" customFormat="false" ht="15" hidden="false" customHeight="false" outlineLevel="0" collapsed="false">
      <c r="A32" s="80" t="s">
        <v>126</v>
      </c>
      <c r="B32" s="81"/>
      <c r="C32" s="81"/>
      <c r="D32" s="82"/>
    </row>
    <row r="33" customFormat="false" ht="15" hidden="false" customHeight="false" outlineLevel="0" collapsed="false">
      <c r="A33" s="85" t="s">
        <v>127</v>
      </c>
      <c r="B33" s="81"/>
      <c r="C33" s="81"/>
      <c r="D33" s="82"/>
    </row>
    <row r="34" s="30" customFormat="true" ht="15" hidden="false" customHeight="false" outlineLevel="0" collapsed="false">
      <c r="A34" s="86" t="s">
        <v>128</v>
      </c>
      <c r="B34" s="87"/>
      <c r="C34" s="88"/>
      <c r="D34" s="88"/>
    </row>
    <row r="35" s="30" customFormat="true" ht="27.75" hidden="false" customHeight="true" outlineLevel="0" collapsed="false">
      <c r="A35" s="89" t="s">
        <v>129</v>
      </c>
      <c r="B35" s="87"/>
      <c r="C35" s="88"/>
      <c r="D35" s="88"/>
    </row>
    <row r="36" s="30" customFormat="true" ht="15" hidden="true" customHeight="false" outlineLevel="0" collapsed="false">
      <c r="A36" s="90" t="s">
        <v>62</v>
      </c>
      <c r="B36" s="91"/>
      <c r="C36" s="91"/>
      <c r="D36" s="91"/>
    </row>
    <row r="37" customFormat="false" ht="15" hidden="false" customHeight="false" outlineLevel="0" collapsed="false">
      <c r="A37" s="92"/>
      <c r="B37" s="93"/>
      <c r="C37" s="93"/>
      <c r="D37" s="94"/>
    </row>
    <row r="38" customFormat="false" ht="15" hidden="false" customHeight="false" outlineLevel="0" collapsed="false">
      <c r="A38" s="30"/>
    </row>
    <row r="39" customFormat="false" ht="15" hidden="false" customHeight="false" outlineLevel="0" collapsed="false">
      <c r="A39" s="30"/>
    </row>
    <row r="40" customFormat="false" ht="15" hidden="false" customHeight="false" outlineLevel="0" collapsed="false">
      <c r="A40" s="30"/>
    </row>
    <row r="41" customFormat="false" ht="15" hidden="false" customHeight="false" outlineLevel="0" collapsed="false">
      <c r="A41" s="30"/>
    </row>
    <row r="42" customFormat="false" ht="15" hidden="false" customHeight="false" outlineLevel="0" collapsed="false">
      <c r="A42" s="30"/>
    </row>
    <row r="43" customFormat="false" ht="15" hidden="false" customHeight="false" outlineLevel="0" collapsed="false">
      <c r="A43" s="30"/>
    </row>
    <row r="44" customFormat="false" ht="15" hidden="false" customHeight="false" outlineLevel="0" collapsed="false">
      <c r="A44" s="30"/>
    </row>
    <row r="45" customFormat="false" ht="15" hidden="false" customHeight="false" outlineLevel="0" collapsed="false">
      <c r="A45" s="95"/>
    </row>
    <row r="46" customFormat="false" ht="12" hidden="false" customHeight="false" outlineLevel="0" collapsed="false">
      <c r="A46" s="9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5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11" activeCellId="0" sqref="C11"/>
    </sheetView>
  </sheetViews>
  <sheetFormatPr defaultColWidth="12.5703125" defaultRowHeight="15" zeroHeight="false" outlineLevelRow="0" outlineLevelCol="0"/>
  <cols>
    <col collapsed="false" customWidth="true" hidden="false" outlineLevel="0" max="1" min="1" style="97" width="63.85"/>
    <col collapsed="false" customWidth="true" hidden="false" outlineLevel="0" max="2" min="2" style="97" width="18.29"/>
    <col collapsed="false" customWidth="true" hidden="false" outlineLevel="0" max="3" min="3" style="97" width="98.42"/>
    <col collapsed="false" customWidth="true" hidden="false" outlineLevel="0" max="4" min="4" style="97" width="85.42"/>
    <col collapsed="false" customWidth="false" hidden="false" outlineLevel="0" max="16384" min="5" style="97" width="12.57"/>
  </cols>
  <sheetData>
    <row r="1" customFormat="false" ht="19.5" hidden="false" customHeight="false" outlineLevel="0" collapsed="false">
      <c r="A1" s="98" t="s">
        <v>130</v>
      </c>
      <c r="B1" s="99"/>
      <c r="C1" s="91"/>
      <c r="D1" s="91"/>
    </row>
    <row r="2" customFormat="false" ht="15.75" hidden="false" customHeight="false" outlineLevel="0" collapsed="false">
      <c r="A2" s="34" t="s">
        <v>63</v>
      </c>
      <c r="B2" s="100" t="s">
        <v>64</v>
      </c>
      <c r="C2" s="101" t="s">
        <v>65</v>
      </c>
      <c r="D2" s="34" t="s">
        <v>66</v>
      </c>
    </row>
    <row r="3" customFormat="false" ht="15" hidden="false" customHeight="false" outlineLevel="0" collapsed="false">
      <c r="A3" s="102" t="s">
        <v>131</v>
      </c>
      <c r="B3" s="103"/>
      <c r="C3" s="37"/>
      <c r="D3" s="103"/>
    </row>
    <row r="4" customFormat="false" ht="30.75" hidden="false" customHeight="false" outlineLevel="0" collapsed="false">
      <c r="A4" s="104" t="s">
        <v>132</v>
      </c>
      <c r="B4" s="105" t="n">
        <v>0</v>
      </c>
      <c r="C4" s="41" t="s">
        <v>133</v>
      </c>
      <c r="D4" s="106" t="s">
        <v>134</v>
      </c>
    </row>
    <row r="5" customFormat="false" ht="46.5" hidden="false" customHeight="false" outlineLevel="0" collapsed="false">
      <c r="A5" s="107" t="s">
        <v>135</v>
      </c>
      <c r="B5" s="108" t="n">
        <v>0</v>
      </c>
      <c r="C5" s="109" t="s">
        <v>136</v>
      </c>
      <c r="D5" s="110" t="s">
        <v>134</v>
      </c>
    </row>
    <row r="6" customFormat="false" ht="30.75" hidden="false" customHeight="true" outlineLevel="0" collapsed="false">
      <c r="A6" s="111" t="s">
        <v>137</v>
      </c>
      <c r="B6" s="108" t="n">
        <v>0</v>
      </c>
      <c r="C6" s="112" t="s">
        <v>138</v>
      </c>
      <c r="D6" s="110" t="s">
        <v>134</v>
      </c>
    </row>
    <row r="7" customFormat="false" ht="46.5" hidden="false" customHeight="false" outlineLevel="0" collapsed="false">
      <c r="A7" s="111" t="s">
        <v>139</v>
      </c>
      <c r="B7" s="113" t="n">
        <v>0</v>
      </c>
      <c r="C7" s="112" t="s">
        <v>140</v>
      </c>
      <c r="D7" s="110" t="s">
        <v>134</v>
      </c>
    </row>
    <row r="8" customFormat="false" ht="30" hidden="false" customHeight="true" outlineLevel="0" collapsed="false">
      <c r="A8" s="107" t="s">
        <v>141</v>
      </c>
      <c r="B8" s="114" t="n">
        <f aca="false">B4*B5</f>
        <v>0</v>
      </c>
      <c r="C8" s="112" t="s">
        <v>142</v>
      </c>
      <c r="D8" s="110" t="s">
        <v>143</v>
      </c>
    </row>
    <row r="9" customFormat="false" ht="30" hidden="false" customHeight="true" outlineLevel="0" collapsed="false">
      <c r="A9" s="107" t="s">
        <v>144</v>
      </c>
      <c r="B9" s="114" t="n">
        <f aca="false">B8*B6</f>
        <v>0</v>
      </c>
      <c r="C9" s="112" t="s">
        <v>145</v>
      </c>
      <c r="D9" s="110" t="s">
        <v>146</v>
      </c>
    </row>
    <row r="10" customFormat="false" ht="30.75" hidden="false" customHeight="false" outlineLevel="0" collapsed="false">
      <c r="A10" s="107" t="s">
        <v>147</v>
      </c>
      <c r="B10" s="114" t="n">
        <f aca="false">B9*B7</f>
        <v>0</v>
      </c>
      <c r="C10" s="112" t="s">
        <v>148</v>
      </c>
      <c r="D10" s="110" t="s">
        <v>149</v>
      </c>
    </row>
    <row r="11" customFormat="false" ht="30.75" hidden="false" customHeight="false" outlineLevel="0" collapsed="false">
      <c r="A11" s="107" t="s">
        <v>150</v>
      </c>
      <c r="B11" s="115" t="n">
        <f aca="false">B9/12</f>
        <v>0</v>
      </c>
      <c r="C11" s="112" t="s">
        <v>151</v>
      </c>
      <c r="D11" s="110" t="s">
        <v>152</v>
      </c>
    </row>
    <row r="12" customFormat="false" ht="30.75" hidden="false" customHeight="false" outlineLevel="0" collapsed="false">
      <c r="A12" s="107" t="s">
        <v>153</v>
      </c>
      <c r="B12" s="115" t="n">
        <f aca="false">B10/12</f>
        <v>0</v>
      </c>
      <c r="C12" s="112" t="s">
        <v>154</v>
      </c>
      <c r="D12" s="110" t="s">
        <v>155</v>
      </c>
    </row>
    <row r="13" customFormat="false" ht="30.75" hidden="false" customHeight="false" outlineLevel="0" collapsed="false">
      <c r="A13" s="116" t="s">
        <v>156</v>
      </c>
      <c r="B13" s="117" t="n">
        <f aca="false">B10/B15</f>
        <v>0</v>
      </c>
      <c r="C13" s="45" t="s">
        <v>157</v>
      </c>
      <c r="D13" s="118" t="s">
        <v>158</v>
      </c>
    </row>
    <row r="14" customFormat="false" ht="15" hidden="false" customHeight="false" outlineLevel="0" collapsed="false">
      <c r="A14" s="102" t="s">
        <v>159</v>
      </c>
      <c r="B14" s="102"/>
      <c r="C14" s="119"/>
      <c r="D14" s="102"/>
    </row>
    <row r="15" customFormat="false" ht="30.75" hidden="false" customHeight="false" outlineLevel="0" collapsed="false">
      <c r="A15" s="120" t="s">
        <v>160</v>
      </c>
      <c r="B15" s="121" t="n">
        <v>240</v>
      </c>
      <c r="C15" s="68" t="s">
        <v>161</v>
      </c>
      <c r="D15" s="106" t="s">
        <v>134</v>
      </c>
    </row>
    <row r="16" customFormat="false" ht="30" hidden="false" customHeight="true" outlineLevel="0" collapsed="false">
      <c r="A16" s="111" t="s">
        <v>162</v>
      </c>
      <c r="B16" s="122" t="n">
        <v>0</v>
      </c>
      <c r="C16" s="123" t="s">
        <v>163</v>
      </c>
      <c r="D16" s="110" t="s">
        <v>134</v>
      </c>
    </row>
    <row r="17" customFormat="false" ht="30" hidden="false" customHeight="true" outlineLevel="0" collapsed="false">
      <c r="A17" s="124" t="s">
        <v>164</v>
      </c>
      <c r="B17" s="122" t="n">
        <v>0</v>
      </c>
      <c r="C17" s="123" t="s">
        <v>165</v>
      </c>
      <c r="D17" s="110" t="s">
        <v>134</v>
      </c>
    </row>
    <row r="18" customFormat="false" ht="31.5" hidden="false" customHeight="false" outlineLevel="0" collapsed="false">
      <c r="A18" s="125" t="s">
        <v>166</v>
      </c>
      <c r="B18" s="126" t="str">
        <f aca="false">IF(B17=0, "0 : 1", ROUND(B16/B17, 1) &amp; " : 1")</f>
        <v>0 : 1</v>
      </c>
      <c r="C18" s="127" t="s">
        <v>167</v>
      </c>
      <c r="D18" s="128" t="s">
        <v>168</v>
      </c>
    </row>
    <row r="19" s="131" customFormat="true" ht="34.5" hidden="false" customHeight="true" outlineLevel="0" collapsed="false">
      <c r="A19" s="129" t="s">
        <v>169</v>
      </c>
      <c r="B19" s="130"/>
      <c r="C19" s="130"/>
      <c r="D19" s="130"/>
    </row>
    <row r="20" customFormat="false" ht="15" hidden="false" customHeight="false" outlineLevel="0" collapsed="false">
      <c r="A20" s="80" t="s">
        <v>170</v>
      </c>
      <c r="B20" s="88"/>
      <c r="C20" s="88"/>
      <c r="D20" s="88"/>
    </row>
    <row r="21" customFormat="false" ht="30" hidden="false" customHeight="true" outlineLevel="0" collapsed="false">
      <c r="A21" s="80" t="s">
        <v>171</v>
      </c>
      <c r="B21" s="88"/>
      <c r="C21" s="88"/>
      <c r="D21" s="88"/>
    </row>
    <row r="22" customFormat="false" ht="15" hidden="false" customHeight="false" outlineLevel="0" collapsed="false">
      <c r="A22" s="80" t="s">
        <v>172</v>
      </c>
      <c r="B22" s="88"/>
      <c r="C22" s="88"/>
      <c r="D22" s="88"/>
    </row>
    <row r="23" customFormat="false" ht="15" hidden="false" customHeight="false" outlineLevel="0" collapsed="false">
      <c r="A23" s="86" t="s">
        <v>173</v>
      </c>
      <c r="B23" s="88"/>
      <c r="C23" s="88"/>
      <c r="D23" s="88"/>
    </row>
    <row r="24" customFormat="false" ht="15" hidden="false" customHeight="false" outlineLevel="0" collapsed="false">
      <c r="A24" s="86" t="s">
        <v>174</v>
      </c>
      <c r="B24" s="88"/>
      <c r="C24" s="88"/>
      <c r="D24" s="88"/>
    </row>
    <row r="25" customFormat="false" ht="15" hidden="false" customHeight="false" outlineLevel="0" collapsed="false">
      <c r="A25" s="132" t="s">
        <v>175</v>
      </c>
      <c r="B25" s="88"/>
      <c r="C25" s="88"/>
      <c r="D25" s="88"/>
    </row>
    <row r="26" customFormat="false" ht="30" hidden="false" customHeight="true" outlineLevel="0" collapsed="false">
      <c r="A26" s="89" t="s">
        <v>176</v>
      </c>
      <c r="B26" s="88"/>
      <c r="C26" s="88"/>
      <c r="D26" s="88"/>
    </row>
    <row r="27" customFormat="false" ht="18" hidden="false" customHeight="false" outlineLevel="0" collapsed="false">
      <c r="A27" s="84" t="s">
        <v>177</v>
      </c>
      <c r="B27" s="88"/>
      <c r="C27" s="88"/>
      <c r="D27" s="88"/>
    </row>
    <row r="28" customFormat="false" ht="15" hidden="false" customHeight="false" outlineLevel="0" collapsed="false">
      <c r="A28" s="83" t="s">
        <v>178</v>
      </c>
      <c r="B28" s="88"/>
      <c r="C28" s="88"/>
      <c r="D28" s="88"/>
    </row>
    <row r="29" customFormat="false" ht="15" hidden="false" customHeight="false" outlineLevel="0" collapsed="false">
      <c r="A29" s="80" t="s">
        <v>179</v>
      </c>
      <c r="B29" s="88"/>
      <c r="C29" s="88"/>
      <c r="D29" s="88"/>
    </row>
    <row r="30" customFormat="false" ht="15" hidden="false" customHeight="false" outlineLevel="0" collapsed="false">
      <c r="A30" s="89" t="s">
        <v>180</v>
      </c>
      <c r="B30" s="88"/>
      <c r="C30" s="88"/>
      <c r="D30" s="88"/>
    </row>
    <row r="31" customFormat="false" ht="30" hidden="false" customHeight="true" outlineLevel="0" collapsed="false">
      <c r="A31" s="89" t="s">
        <v>181</v>
      </c>
      <c r="B31" s="88"/>
      <c r="C31" s="88"/>
      <c r="D31" s="88"/>
    </row>
    <row r="32" customFormat="false" ht="18" hidden="false" customHeight="false" outlineLevel="0" collapsed="false">
      <c r="A32" s="84" t="s">
        <v>182</v>
      </c>
      <c r="B32" s="88"/>
      <c r="C32" s="88"/>
      <c r="D32" s="88"/>
    </row>
    <row r="33" customFormat="false" ht="15" hidden="false" customHeight="false" outlineLevel="0" collapsed="false">
      <c r="A33" s="80" t="s">
        <v>183</v>
      </c>
      <c r="B33" s="88"/>
      <c r="C33" s="88"/>
      <c r="D33" s="88"/>
    </row>
    <row r="34" s="134" customFormat="true" ht="15" hidden="false" customHeight="false" outlineLevel="0" collapsed="false">
      <c r="A34" s="83" t="s">
        <v>184</v>
      </c>
      <c r="B34" s="133"/>
      <c r="C34" s="133"/>
      <c r="D34" s="133"/>
    </row>
    <row r="35" customFormat="false" ht="15" hidden="false" customHeight="false" outlineLevel="0" collapsed="false">
      <c r="A35" s="89" t="s">
        <v>185</v>
      </c>
      <c r="B35" s="88"/>
      <c r="C35" s="88"/>
      <c r="D35" s="88"/>
    </row>
    <row r="36" customFormat="false" ht="15" hidden="false" customHeight="false" outlineLevel="0" collapsed="false">
      <c r="A36" s="80" t="s">
        <v>186</v>
      </c>
      <c r="B36" s="88"/>
      <c r="C36" s="88"/>
      <c r="D36" s="88"/>
    </row>
    <row r="37" customFormat="false" ht="30" hidden="false" customHeight="true" outlineLevel="0" collapsed="false">
      <c r="A37" s="80" t="s">
        <v>187</v>
      </c>
      <c r="B37" s="88"/>
      <c r="C37" s="88"/>
      <c r="D37" s="88"/>
    </row>
    <row r="38" customFormat="false" ht="18" hidden="false" customHeight="false" outlineLevel="0" collapsed="false">
      <c r="A38" s="84" t="s">
        <v>188</v>
      </c>
      <c r="B38" s="88"/>
      <c r="C38" s="88"/>
      <c r="D38" s="88"/>
    </row>
    <row r="39" customFormat="false" ht="15" hidden="false" customHeight="false" outlineLevel="0" collapsed="false">
      <c r="A39" s="83" t="s">
        <v>189</v>
      </c>
      <c r="B39" s="88"/>
      <c r="C39" s="88"/>
      <c r="D39" s="88"/>
    </row>
    <row r="40" customFormat="false" ht="15" hidden="false" customHeight="false" outlineLevel="0" collapsed="false">
      <c r="A40" s="80" t="s">
        <v>190</v>
      </c>
      <c r="B40" s="88"/>
      <c r="C40" s="88"/>
      <c r="D40" s="88"/>
    </row>
    <row r="41" customFormat="false" ht="15" hidden="false" customHeight="false" outlineLevel="0" collapsed="false">
      <c r="A41" s="132" t="s">
        <v>191</v>
      </c>
      <c r="B41" s="88"/>
      <c r="C41" s="88"/>
      <c r="D41" s="88"/>
    </row>
    <row r="42" customFormat="false" ht="15" hidden="false" customHeight="false" outlineLevel="0" collapsed="false">
      <c r="A42" s="132" t="s">
        <v>192</v>
      </c>
      <c r="B42" s="88"/>
      <c r="C42" s="88"/>
      <c r="D42" s="88"/>
    </row>
    <row r="43" customFormat="false" ht="30" hidden="false" customHeight="true" outlineLevel="0" collapsed="false">
      <c r="A43" s="80" t="s">
        <v>193</v>
      </c>
      <c r="B43" s="88"/>
      <c r="C43" s="88"/>
      <c r="D43" s="88"/>
    </row>
    <row r="44" customFormat="false" ht="18" hidden="false" customHeight="false" outlineLevel="0" collapsed="false">
      <c r="A44" s="135" t="s">
        <v>194</v>
      </c>
      <c r="B44" s="88"/>
      <c r="C44" s="88"/>
      <c r="D44" s="88"/>
    </row>
    <row r="45" customFormat="false" ht="15" hidden="false" customHeight="false" outlineLevel="0" collapsed="false">
      <c r="A45" s="80" t="s">
        <v>195</v>
      </c>
      <c r="B45" s="88"/>
      <c r="C45" s="88"/>
      <c r="D45" s="88"/>
    </row>
    <row r="46" customFormat="false" ht="15" hidden="false" customHeight="false" outlineLevel="0" collapsed="false">
      <c r="A46" s="132" t="s">
        <v>196</v>
      </c>
      <c r="B46" s="88"/>
      <c r="C46" s="88"/>
      <c r="D46" s="88"/>
    </row>
    <row r="47" customFormat="false" ht="30" hidden="false" customHeight="true" outlineLevel="0" collapsed="false">
      <c r="A47" s="86" t="s">
        <v>197</v>
      </c>
      <c r="B47" s="88"/>
      <c r="C47" s="88"/>
      <c r="D47" s="88"/>
    </row>
    <row r="48" customFormat="false" ht="18" hidden="false" customHeight="false" outlineLevel="0" collapsed="false">
      <c r="A48" s="84" t="s">
        <v>198</v>
      </c>
      <c r="B48" s="88"/>
      <c r="C48" s="88"/>
      <c r="D48" s="88"/>
    </row>
    <row r="49" customFormat="false" ht="15" hidden="false" customHeight="false" outlineLevel="0" collapsed="false">
      <c r="A49" s="80" t="s">
        <v>199</v>
      </c>
      <c r="B49" s="88"/>
      <c r="C49" s="88"/>
      <c r="D49" s="88"/>
    </row>
    <row r="50" customFormat="false" ht="15" hidden="false" customHeight="false" outlineLevel="0" collapsed="false">
      <c r="A50" s="86" t="s">
        <v>200</v>
      </c>
      <c r="B50" s="88"/>
      <c r="C50" s="88"/>
      <c r="D50" s="88"/>
    </row>
    <row r="51" customFormat="false" ht="15" hidden="false" customHeight="false" outlineLevel="0" collapsed="false">
      <c r="A51" s="86" t="s">
        <v>201</v>
      </c>
      <c r="B51" s="88"/>
      <c r="C51" s="88"/>
      <c r="D51" s="88"/>
    </row>
    <row r="52" customFormat="false" ht="30" hidden="false" customHeight="true" outlineLevel="0" collapsed="false">
      <c r="A52" s="80" t="s">
        <v>202</v>
      </c>
      <c r="B52" s="88"/>
      <c r="C52" s="88"/>
      <c r="D52" s="88"/>
    </row>
    <row r="53" customFormat="false" ht="15" hidden="false" customHeight="false" outlineLevel="0" collapsed="false">
      <c r="A53" s="89" t="s">
        <v>203</v>
      </c>
      <c r="B53" s="88"/>
      <c r="C53" s="88"/>
      <c r="D53" s="88"/>
    </row>
    <row r="54" customFormat="false" ht="15" hidden="false" customHeight="false" outlineLevel="0" collapsed="false">
      <c r="A54" s="80" t="s">
        <v>204</v>
      </c>
      <c r="B54" s="88"/>
      <c r="C54" s="88"/>
      <c r="D54" s="88"/>
    </row>
    <row r="55" customFormat="false" ht="15" hidden="true" customHeight="false" outlineLevel="0" collapsed="false">
      <c r="A55" s="136" t="s">
        <v>62</v>
      </c>
      <c r="B55" s="88"/>
      <c r="C55" s="88"/>
      <c r="D55" s="88"/>
    </row>
    <row r="56" customFormat="false" ht="15" hidden="false" customHeight="false" outlineLevel="0" collapsed="false">
      <c r="A56" s="99"/>
      <c r="B56" s="99"/>
      <c r="C56" s="99"/>
      <c r="D56" s="99"/>
    </row>
    <row r="57" customFormat="false" ht="15" hidden="false" customHeight="false" outlineLevel="0" collapsed="false">
      <c r="A57" s="30"/>
    </row>
    <row r="58" customFormat="false" ht="15" hidden="false" customHeight="false" outlineLevel="0" collapsed="false">
      <c r="A58" s="30"/>
    </row>
  </sheetData>
  <conditionalFormatting sqref="D1">
    <cfRule type="containsText" priority="2" operator="containsText" aboveAverage="0" equalAverage="0" bottom="0" percent="0" rank="0" text="user input" dxfId="7">
      <formula>NOT(ISERROR(SEARCH("user input",D1)))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tableParts>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6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65" activeCellId="0" sqref="A65"/>
    </sheetView>
  </sheetViews>
  <sheetFormatPr defaultColWidth="12.5703125" defaultRowHeight="12" zeroHeight="false" outlineLevelRow="0" outlineLevelCol="0"/>
  <cols>
    <col collapsed="false" customWidth="true" hidden="false" outlineLevel="0" max="1" min="1" style="137" width="51.86"/>
    <col collapsed="false" customWidth="true" hidden="false" outlineLevel="0" max="2" min="2" style="137" width="18.29"/>
    <col collapsed="false" customWidth="true" hidden="false" outlineLevel="0" max="3" min="3" style="137" width="162.14"/>
    <col collapsed="false" customWidth="true" hidden="false" outlineLevel="0" max="4" min="4" style="137" width="68.42"/>
    <col collapsed="false" customWidth="false" hidden="false" outlineLevel="0" max="16384" min="5" style="137" width="12.57"/>
  </cols>
  <sheetData>
    <row r="1" s="142" customFormat="true" ht="20.25" hidden="false" customHeight="false" outlineLevel="0" collapsed="false">
      <c r="A1" s="138" t="s">
        <v>35</v>
      </c>
      <c r="B1" s="139"/>
      <c r="C1" s="140"/>
      <c r="D1" s="141"/>
    </row>
    <row r="2" s="142" customFormat="true" ht="15.75" hidden="false" customHeight="false" outlineLevel="0" collapsed="false">
      <c r="A2" s="143" t="s">
        <v>63</v>
      </c>
      <c r="B2" s="144" t="s">
        <v>64</v>
      </c>
      <c r="C2" s="145" t="s">
        <v>65</v>
      </c>
      <c r="D2" s="143" t="s">
        <v>66</v>
      </c>
    </row>
    <row r="3" s="142" customFormat="true" ht="15" hidden="false" customHeight="false" outlineLevel="0" collapsed="false">
      <c r="A3" s="146" t="s">
        <v>205</v>
      </c>
      <c r="B3" s="47"/>
      <c r="C3" s="147"/>
      <c r="D3" s="148"/>
    </row>
    <row r="4" s="142" customFormat="true" ht="15" hidden="false" customHeight="false" outlineLevel="0" collapsed="false">
      <c r="A4" s="149" t="s">
        <v>206</v>
      </c>
      <c r="B4" s="150"/>
      <c r="C4" s="151" t="s">
        <v>207</v>
      </c>
      <c r="D4" s="152" t="s">
        <v>134</v>
      </c>
    </row>
    <row r="5" s="142" customFormat="true" ht="15" hidden="false" customHeight="false" outlineLevel="0" collapsed="false">
      <c r="A5" s="153" t="s">
        <v>208</v>
      </c>
      <c r="B5" s="154" t="n">
        <v>0</v>
      </c>
      <c r="C5" s="151" t="s">
        <v>209</v>
      </c>
      <c r="D5" s="152" t="s">
        <v>134</v>
      </c>
    </row>
    <row r="6" s="142" customFormat="true" ht="15" hidden="false" customHeight="false" outlineLevel="0" collapsed="false">
      <c r="A6" s="153" t="s">
        <v>210</v>
      </c>
      <c r="B6" s="155" t="n">
        <v>0</v>
      </c>
      <c r="C6" s="151" t="s">
        <v>211</v>
      </c>
      <c r="D6" s="152" t="s">
        <v>134</v>
      </c>
    </row>
    <row r="7" s="142" customFormat="true" ht="15" hidden="false" customHeight="true" outlineLevel="0" collapsed="false">
      <c r="A7" s="153" t="s">
        <v>212</v>
      </c>
      <c r="B7" s="156" t="n">
        <v>0</v>
      </c>
      <c r="C7" s="151" t="s">
        <v>213</v>
      </c>
      <c r="D7" s="152" t="s">
        <v>134</v>
      </c>
    </row>
    <row r="8" s="30" customFormat="true" ht="15" hidden="false" customHeight="true" outlineLevel="0" collapsed="false">
      <c r="A8" s="157" t="s">
        <v>214</v>
      </c>
      <c r="B8" s="158" t="n">
        <f aca="false">B6*(100%+B7)*B5</f>
        <v>0</v>
      </c>
      <c r="C8" s="42" t="s">
        <v>215</v>
      </c>
      <c r="D8" s="159" t="s">
        <v>216</v>
      </c>
    </row>
    <row r="9" s="1" customFormat="true" ht="24.75" hidden="false" customHeight="true" outlineLevel="0" collapsed="false">
      <c r="A9" s="160" t="s">
        <v>217</v>
      </c>
      <c r="B9" s="161"/>
      <c r="C9" s="162" t="s">
        <v>207</v>
      </c>
      <c r="D9" s="163" t="s">
        <v>134</v>
      </c>
    </row>
    <row r="10" s="142" customFormat="true" ht="15" hidden="false" customHeight="false" outlineLevel="0" collapsed="false">
      <c r="A10" s="153" t="s">
        <v>218</v>
      </c>
      <c r="B10" s="154" t="n">
        <v>0</v>
      </c>
      <c r="C10" s="151" t="s">
        <v>209</v>
      </c>
      <c r="D10" s="152" t="s">
        <v>134</v>
      </c>
    </row>
    <row r="11" s="142" customFormat="true" ht="15" hidden="false" customHeight="false" outlineLevel="0" collapsed="false">
      <c r="A11" s="153" t="s">
        <v>219</v>
      </c>
      <c r="B11" s="155" t="n">
        <v>0</v>
      </c>
      <c r="C11" s="151" t="s">
        <v>211</v>
      </c>
      <c r="D11" s="152" t="s">
        <v>134</v>
      </c>
    </row>
    <row r="12" s="142" customFormat="true" ht="15" hidden="false" customHeight="true" outlineLevel="0" collapsed="false">
      <c r="A12" s="153" t="s">
        <v>220</v>
      </c>
      <c r="B12" s="156" t="n">
        <v>0</v>
      </c>
      <c r="C12" s="151" t="s">
        <v>213</v>
      </c>
      <c r="D12" s="152" t="s">
        <v>134</v>
      </c>
    </row>
    <row r="13" s="30" customFormat="true" ht="15" hidden="false" customHeight="true" outlineLevel="0" collapsed="false">
      <c r="A13" s="157" t="s">
        <v>221</v>
      </c>
      <c r="B13" s="158" t="n">
        <f aca="false">B11*(100%+B12)*B10</f>
        <v>0</v>
      </c>
      <c r="C13" s="42" t="s">
        <v>222</v>
      </c>
      <c r="D13" s="159" t="s">
        <v>216</v>
      </c>
    </row>
    <row r="14" s="142" customFormat="true" ht="24.75" hidden="false" customHeight="true" outlineLevel="0" collapsed="false">
      <c r="A14" s="160" t="s">
        <v>223</v>
      </c>
      <c r="B14" s="164" t="n">
        <v>0</v>
      </c>
      <c r="C14" s="162" t="s">
        <v>207</v>
      </c>
      <c r="D14" s="163" t="s">
        <v>134</v>
      </c>
    </row>
    <row r="15" s="142" customFormat="true" ht="15" hidden="false" customHeight="false" outlineLevel="0" collapsed="false">
      <c r="A15" s="153" t="s">
        <v>224</v>
      </c>
      <c r="B15" s="154" t="n">
        <v>0</v>
      </c>
      <c r="C15" s="151" t="s">
        <v>209</v>
      </c>
      <c r="D15" s="152" t="s">
        <v>134</v>
      </c>
    </row>
    <row r="16" s="142" customFormat="true" ht="15" hidden="false" customHeight="false" outlineLevel="0" collapsed="false">
      <c r="A16" s="153" t="s">
        <v>225</v>
      </c>
      <c r="B16" s="155" t="n">
        <v>0</v>
      </c>
      <c r="C16" s="151" t="s">
        <v>211</v>
      </c>
      <c r="D16" s="152" t="s">
        <v>134</v>
      </c>
    </row>
    <row r="17" s="142" customFormat="true" ht="15" hidden="false" customHeight="true" outlineLevel="0" collapsed="false">
      <c r="A17" s="153" t="s">
        <v>226</v>
      </c>
      <c r="B17" s="156" t="n">
        <v>0</v>
      </c>
      <c r="C17" s="151" t="s">
        <v>213</v>
      </c>
      <c r="D17" s="152" t="s">
        <v>134</v>
      </c>
    </row>
    <row r="18" s="30" customFormat="true" ht="15" hidden="false" customHeight="true" outlineLevel="0" collapsed="false">
      <c r="A18" s="157" t="s">
        <v>227</v>
      </c>
      <c r="B18" s="158" t="n">
        <f aca="false">B16*(100%+B17)*B15</f>
        <v>0</v>
      </c>
      <c r="C18" s="42" t="s">
        <v>228</v>
      </c>
      <c r="D18" s="159" t="s">
        <v>216</v>
      </c>
    </row>
    <row r="19" s="1" customFormat="true" ht="24.75" hidden="false" customHeight="true" outlineLevel="0" collapsed="false">
      <c r="A19" s="160" t="s">
        <v>229</v>
      </c>
      <c r="B19" s="161"/>
      <c r="C19" s="162" t="s">
        <v>207</v>
      </c>
      <c r="D19" s="165" t="s">
        <v>134</v>
      </c>
    </row>
    <row r="20" s="142" customFormat="true" ht="15" hidden="false" customHeight="false" outlineLevel="0" collapsed="false">
      <c r="A20" s="153" t="s">
        <v>230</v>
      </c>
      <c r="B20" s="154" t="n">
        <v>0</v>
      </c>
      <c r="C20" s="151" t="s">
        <v>209</v>
      </c>
      <c r="D20" s="166" t="s">
        <v>134</v>
      </c>
    </row>
    <row r="21" s="142" customFormat="true" ht="15" hidden="false" customHeight="false" outlineLevel="0" collapsed="false">
      <c r="A21" s="153" t="s">
        <v>231</v>
      </c>
      <c r="B21" s="155" t="n">
        <v>0</v>
      </c>
      <c r="C21" s="151" t="s">
        <v>211</v>
      </c>
      <c r="D21" s="166" t="s">
        <v>134</v>
      </c>
    </row>
    <row r="22" s="142" customFormat="true" ht="15" hidden="false" customHeight="true" outlineLevel="0" collapsed="false">
      <c r="A22" s="153" t="s">
        <v>232</v>
      </c>
      <c r="B22" s="156" t="n">
        <v>0</v>
      </c>
      <c r="C22" s="151" t="s">
        <v>213</v>
      </c>
      <c r="D22" s="166" t="s">
        <v>134</v>
      </c>
    </row>
    <row r="23" s="30" customFormat="true" ht="15" hidden="false" customHeight="true" outlineLevel="0" collapsed="false">
      <c r="A23" s="157" t="s">
        <v>233</v>
      </c>
      <c r="B23" s="158" t="n">
        <f aca="false">B21*(100%+B22)*B20</f>
        <v>0</v>
      </c>
      <c r="C23" s="42" t="s">
        <v>234</v>
      </c>
      <c r="D23" s="167" t="s">
        <v>216</v>
      </c>
    </row>
    <row r="24" s="1" customFormat="true" ht="24.75" hidden="false" customHeight="true" outlineLevel="0" collapsed="false">
      <c r="A24" s="160" t="s">
        <v>235</v>
      </c>
      <c r="B24" s="161"/>
      <c r="C24" s="162" t="s">
        <v>207</v>
      </c>
      <c r="D24" s="165" t="s">
        <v>134</v>
      </c>
    </row>
    <row r="25" s="142" customFormat="true" ht="15" hidden="false" customHeight="false" outlineLevel="0" collapsed="false">
      <c r="A25" s="153" t="s">
        <v>236</v>
      </c>
      <c r="B25" s="154" t="n">
        <v>0</v>
      </c>
      <c r="C25" s="151" t="s">
        <v>209</v>
      </c>
      <c r="D25" s="166" t="s">
        <v>134</v>
      </c>
    </row>
    <row r="26" s="142" customFormat="true" ht="15" hidden="false" customHeight="false" outlineLevel="0" collapsed="false">
      <c r="A26" s="153" t="s">
        <v>237</v>
      </c>
      <c r="B26" s="155" t="n">
        <v>0</v>
      </c>
      <c r="C26" s="151" t="s">
        <v>211</v>
      </c>
      <c r="D26" s="166" t="s">
        <v>134</v>
      </c>
    </row>
    <row r="27" s="142" customFormat="true" ht="15" hidden="false" customHeight="true" outlineLevel="0" collapsed="false">
      <c r="A27" s="153" t="s">
        <v>238</v>
      </c>
      <c r="B27" s="156" t="n">
        <v>0</v>
      </c>
      <c r="C27" s="151" t="s">
        <v>213</v>
      </c>
      <c r="D27" s="166" t="s">
        <v>134</v>
      </c>
    </row>
    <row r="28" s="142" customFormat="true" ht="15" hidden="false" customHeight="false" outlineLevel="0" collapsed="false">
      <c r="A28" s="168" t="s">
        <v>239</v>
      </c>
      <c r="B28" s="169" t="n">
        <f aca="false">B26*(100%+B27)*B25</f>
        <v>0</v>
      </c>
      <c r="C28" s="106" t="s">
        <v>240</v>
      </c>
      <c r="D28" s="170" t="s">
        <v>216</v>
      </c>
    </row>
    <row r="29" s="1" customFormat="true" ht="24.75" hidden="false" customHeight="true" outlineLevel="0" collapsed="false">
      <c r="A29" s="160" t="s">
        <v>241</v>
      </c>
      <c r="B29" s="171" t="n">
        <f aca="false">SUM(B5,B10,B15,B20,B25)</f>
        <v>0</v>
      </c>
      <c r="C29" s="162" t="s">
        <v>242</v>
      </c>
      <c r="D29" s="165" t="s">
        <v>243</v>
      </c>
    </row>
    <row r="30" s="30" customFormat="true" ht="24.75" hidden="false" customHeight="true" outlineLevel="0" collapsed="false">
      <c r="A30" s="172" t="s">
        <v>244</v>
      </c>
      <c r="B30" s="173" t="n">
        <f aca="false">'B. Volume &amp; Capacity'!B17</f>
        <v>0</v>
      </c>
      <c r="C30" s="174" t="s">
        <v>165</v>
      </c>
      <c r="D30" s="175" t="s">
        <v>245</v>
      </c>
    </row>
    <row r="31" s="30" customFormat="true" ht="24.75" hidden="false" customHeight="true" outlineLevel="0" collapsed="false">
      <c r="A31" s="172" t="s">
        <v>246</v>
      </c>
      <c r="B31" s="176" t="n">
        <f aca="false">SUM(B8,B13,B18,B23,B28)</f>
        <v>0</v>
      </c>
      <c r="C31" s="174" t="s">
        <v>247</v>
      </c>
      <c r="D31" s="177" t="s">
        <v>248</v>
      </c>
    </row>
    <row r="32" s="142" customFormat="true" ht="15" hidden="false" customHeight="false" outlineLevel="0" collapsed="false">
      <c r="A32" s="146" t="s">
        <v>249</v>
      </c>
      <c r="B32" s="47"/>
      <c r="C32" s="147"/>
      <c r="D32" s="148"/>
    </row>
    <row r="33" s="142" customFormat="true" ht="15" hidden="false" customHeight="false" outlineLevel="0" collapsed="false">
      <c r="A33" s="153" t="s">
        <v>250</v>
      </c>
      <c r="B33" s="155" t="n">
        <f aca="false">'E. Direct Rev - APMs'!B49</f>
        <v>0</v>
      </c>
      <c r="C33" s="178" t="s">
        <v>251</v>
      </c>
      <c r="D33" s="179" t="s">
        <v>252</v>
      </c>
    </row>
    <row r="34" s="142" customFormat="true" ht="15" hidden="false" customHeight="false" outlineLevel="0" collapsed="false">
      <c r="A34" s="153" t="s">
        <v>253</v>
      </c>
      <c r="B34" s="155" t="n">
        <f aca="false">'E. Direct Rev - APMs'!B50</f>
        <v>0</v>
      </c>
      <c r="C34" s="178" t="s">
        <v>254</v>
      </c>
      <c r="D34" s="180" t="s">
        <v>255</v>
      </c>
    </row>
    <row r="35" s="1" customFormat="true" ht="24.75" hidden="false" customHeight="true" outlineLevel="0" collapsed="false">
      <c r="A35" s="160" t="s">
        <v>256</v>
      </c>
      <c r="B35" s="181" t="n">
        <f aca="false">SUM(B33:B34)</f>
        <v>0</v>
      </c>
      <c r="C35" s="162" t="s">
        <v>257</v>
      </c>
      <c r="D35" s="182" t="s">
        <v>258</v>
      </c>
    </row>
    <row r="36" s="142" customFormat="true" ht="15" hidden="false" customHeight="false" outlineLevel="0" collapsed="false">
      <c r="A36" s="146" t="s">
        <v>259</v>
      </c>
      <c r="B36" s="47"/>
      <c r="C36" s="147"/>
      <c r="D36" s="148"/>
    </row>
    <row r="37" s="142" customFormat="true" ht="15" hidden="false" customHeight="false" outlineLevel="0" collapsed="false">
      <c r="A37" s="153" t="s">
        <v>260</v>
      </c>
      <c r="B37" s="155" t="n">
        <v>0</v>
      </c>
      <c r="C37" s="151" t="s">
        <v>261</v>
      </c>
      <c r="D37" s="166" t="s">
        <v>134</v>
      </c>
    </row>
    <row r="38" s="142" customFormat="true" ht="15" hidden="false" customHeight="false" outlineLevel="0" collapsed="false">
      <c r="A38" s="153" t="s">
        <v>262</v>
      </c>
      <c r="B38" s="155" t="n">
        <v>0</v>
      </c>
      <c r="C38" s="151" t="s">
        <v>263</v>
      </c>
      <c r="D38" s="166" t="s">
        <v>134</v>
      </c>
    </row>
    <row r="39" s="142" customFormat="true" ht="15" hidden="false" customHeight="false" outlineLevel="0" collapsed="false">
      <c r="A39" s="153" t="s">
        <v>264</v>
      </c>
      <c r="B39" s="155" t="n">
        <v>0</v>
      </c>
      <c r="C39" s="151" t="s">
        <v>265</v>
      </c>
      <c r="D39" s="166" t="s">
        <v>134</v>
      </c>
    </row>
    <row r="40" s="142" customFormat="true" ht="15" hidden="false" customHeight="false" outlineLevel="0" collapsed="false">
      <c r="A40" s="153" t="s">
        <v>266</v>
      </c>
      <c r="B40" s="155" t="n">
        <v>0</v>
      </c>
      <c r="C40" s="151" t="s">
        <v>267</v>
      </c>
      <c r="D40" s="166" t="s">
        <v>134</v>
      </c>
    </row>
    <row r="41" s="142" customFormat="true" ht="15" hidden="false" customHeight="false" outlineLevel="0" collapsed="false">
      <c r="A41" s="153" t="s">
        <v>268</v>
      </c>
      <c r="B41" s="155" t="n">
        <v>0</v>
      </c>
      <c r="C41" s="151" t="s">
        <v>269</v>
      </c>
      <c r="D41" s="166" t="s">
        <v>134</v>
      </c>
    </row>
    <row r="42" s="142" customFormat="true" ht="15" hidden="false" customHeight="false" outlineLevel="0" collapsed="false">
      <c r="A42" s="153" t="s">
        <v>270</v>
      </c>
      <c r="B42" s="155" t="n">
        <v>0</v>
      </c>
      <c r="C42" s="151" t="s">
        <v>271</v>
      </c>
      <c r="D42" s="166" t="s">
        <v>134</v>
      </c>
    </row>
    <row r="43" s="142" customFormat="true" ht="15" hidden="false" customHeight="false" outlineLevel="0" collapsed="false">
      <c r="A43" s="153" t="s">
        <v>272</v>
      </c>
      <c r="B43" s="155" t="n">
        <v>0</v>
      </c>
      <c r="C43" s="151" t="s">
        <v>273</v>
      </c>
      <c r="D43" s="166" t="s">
        <v>134</v>
      </c>
    </row>
    <row r="44" s="142" customFormat="true" ht="15" hidden="false" customHeight="false" outlineLevel="0" collapsed="false">
      <c r="A44" s="153" t="s">
        <v>274</v>
      </c>
      <c r="B44" s="155" t="n">
        <v>0</v>
      </c>
      <c r="C44" s="151" t="s">
        <v>275</v>
      </c>
      <c r="D44" s="166" t="s">
        <v>134</v>
      </c>
    </row>
    <row r="45" s="142" customFormat="true" ht="15" hidden="false" customHeight="false" outlineLevel="0" collapsed="false">
      <c r="A45" s="183" t="s">
        <v>276</v>
      </c>
      <c r="B45" s="184" t="n">
        <v>0</v>
      </c>
      <c r="C45" s="162" t="s">
        <v>277</v>
      </c>
      <c r="D45" s="185" t="s">
        <v>134</v>
      </c>
    </row>
    <row r="46" s="142" customFormat="true" ht="15" hidden="false" customHeight="false" outlineLevel="0" collapsed="false">
      <c r="A46" s="183" t="s">
        <v>278</v>
      </c>
      <c r="B46" s="184" t="n">
        <v>0</v>
      </c>
      <c r="C46" s="162" t="s">
        <v>279</v>
      </c>
      <c r="D46" s="185" t="s">
        <v>134</v>
      </c>
    </row>
    <row r="47" s="1" customFormat="true" ht="24.75" hidden="false" customHeight="true" outlineLevel="0" collapsed="false">
      <c r="A47" s="160" t="s">
        <v>280</v>
      </c>
      <c r="B47" s="181" t="n">
        <f aca="false">SUM(B37:B46)</f>
        <v>0</v>
      </c>
      <c r="C47" s="162" t="s">
        <v>281</v>
      </c>
      <c r="D47" s="186" t="s">
        <v>282</v>
      </c>
    </row>
    <row r="48" s="142" customFormat="true" ht="15" hidden="false" customHeight="false" outlineLevel="0" collapsed="false">
      <c r="A48" s="146" t="s">
        <v>283</v>
      </c>
      <c r="B48" s="47"/>
      <c r="C48" s="147"/>
      <c r="D48" s="148"/>
    </row>
    <row r="49" s="30" customFormat="true" ht="30" hidden="false" customHeight="true" outlineLevel="0" collapsed="false">
      <c r="A49" s="187" t="s">
        <v>75</v>
      </c>
      <c r="B49" s="188" t="n">
        <f aca="false">SUM(B31,B35,B47)</f>
        <v>0</v>
      </c>
      <c r="C49" s="189" t="s">
        <v>284</v>
      </c>
      <c r="D49" s="190" t="s">
        <v>285</v>
      </c>
    </row>
    <row r="50" customFormat="false" ht="34.5" hidden="false" customHeight="true" outlineLevel="0" collapsed="false">
      <c r="A50" s="191" t="s">
        <v>286</v>
      </c>
      <c r="B50" s="192"/>
      <c r="C50" s="192"/>
      <c r="D50" s="192"/>
    </row>
    <row r="51" customFormat="false" ht="15" hidden="false" customHeight="false" outlineLevel="0" collapsed="false">
      <c r="A51" s="152" t="s">
        <v>287</v>
      </c>
      <c r="B51" s="192"/>
      <c r="C51" s="192"/>
      <c r="D51" s="192"/>
    </row>
    <row r="52" customFormat="false" ht="15" hidden="false" customHeight="false" outlineLevel="0" collapsed="false">
      <c r="A52" s="152" t="s">
        <v>288</v>
      </c>
      <c r="B52" s="192"/>
      <c r="C52" s="192"/>
      <c r="D52" s="192"/>
    </row>
    <row r="53" customFormat="false" ht="15" hidden="false" customHeight="false" outlineLevel="0" collapsed="false">
      <c r="A53" s="152" t="s">
        <v>289</v>
      </c>
      <c r="B53" s="192"/>
      <c r="C53" s="192"/>
      <c r="D53" s="192"/>
    </row>
    <row r="54" customFormat="false" ht="15" hidden="false" customHeight="false" outlineLevel="0" collapsed="false">
      <c r="A54" s="152" t="s">
        <v>290</v>
      </c>
      <c r="B54" s="192"/>
      <c r="C54" s="192"/>
      <c r="D54" s="192"/>
    </row>
    <row r="55" customFormat="false" ht="15" hidden="false" customHeight="false" outlineLevel="0" collapsed="false">
      <c r="A55" s="163" t="s">
        <v>291</v>
      </c>
      <c r="B55" s="192"/>
      <c r="C55" s="192"/>
      <c r="D55" s="192"/>
    </row>
    <row r="56" customFormat="false" ht="24.75" hidden="false" customHeight="true" outlineLevel="0" collapsed="false">
      <c r="A56" s="193" t="s">
        <v>292</v>
      </c>
      <c r="B56" s="194"/>
      <c r="C56" s="194"/>
      <c r="D56" s="194"/>
    </row>
    <row r="57" s="1" customFormat="true" ht="30" hidden="false" customHeight="true" outlineLevel="0" collapsed="false">
      <c r="A57" s="129" t="s">
        <v>293</v>
      </c>
      <c r="B57" s="163"/>
      <c r="C57" s="163"/>
      <c r="D57" s="163"/>
    </row>
    <row r="58" s="142" customFormat="true" ht="15" hidden="false" customHeight="false" outlineLevel="0" collapsed="false">
      <c r="A58" s="152" t="s">
        <v>294</v>
      </c>
      <c r="B58" s="152"/>
      <c r="C58" s="152"/>
      <c r="D58" s="152"/>
    </row>
    <row r="59" s="142" customFormat="true" ht="15" hidden="false" customHeight="false" outlineLevel="0" collapsed="false">
      <c r="A59" s="152" t="s">
        <v>295</v>
      </c>
      <c r="B59" s="195"/>
      <c r="C59" s="196"/>
      <c r="D59" s="152"/>
    </row>
    <row r="60" s="142" customFormat="true" ht="15" hidden="false" customHeight="false" outlineLevel="0" collapsed="false">
      <c r="A60" s="197" t="s">
        <v>296</v>
      </c>
      <c r="B60" s="152"/>
      <c r="C60" s="152"/>
      <c r="D60" s="152"/>
    </row>
    <row r="61" s="142" customFormat="true" ht="15" hidden="false" customHeight="false" outlineLevel="0" collapsed="false">
      <c r="A61" s="198" t="s">
        <v>297</v>
      </c>
      <c r="B61" s="152"/>
      <c r="C61" s="152"/>
      <c r="D61" s="152"/>
    </row>
    <row r="62" s="142" customFormat="true" ht="15" hidden="false" customHeight="false" outlineLevel="0" collapsed="false">
      <c r="A62" s="152" t="s">
        <v>298</v>
      </c>
      <c r="B62" s="152"/>
      <c r="C62" s="152"/>
      <c r="D62" s="152"/>
    </row>
    <row r="63" customFormat="false" ht="30" hidden="false" customHeight="true" outlineLevel="0" collapsed="false">
      <c r="A63" s="199" t="s">
        <v>299</v>
      </c>
      <c r="B63" s="194"/>
      <c r="C63" s="200"/>
      <c r="D63" s="194"/>
    </row>
    <row r="64" customFormat="false" ht="15" hidden="false" customHeight="false" outlineLevel="0" collapsed="false">
      <c r="A64" s="201" t="s">
        <v>300</v>
      </c>
      <c r="B64" s="192"/>
      <c r="C64" s="192"/>
      <c r="D64" s="192"/>
    </row>
    <row r="65" customFormat="false" ht="15" hidden="false" customHeight="false" outlineLevel="0" collapsed="false">
      <c r="A65" s="201" t="s">
        <v>301</v>
      </c>
      <c r="B65" s="192"/>
      <c r="C65" s="192"/>
      <c r="D65" s="192"/>
    </row>
    <row r="66" customFormat="false" ht="12" hidden="true" customHeight="false" outlineLevel="0" collapsed="false">
      <c r="A66" s="202" t="s">
        <v>62</v>
      </c>
      <c r="B66" s="192"/>
      <c r="C66" s="192"/>
      <c r="D66" s="192"/>
    </row>
    <row r="67" customFormat="false" ht="15" hidden="false" customHeight="false" outlineLevel="0" collapsed="false">
      <c r="A67" s="140"/>
      <c r="B67" s="140"/>
      <c r="C67" s="140"/>
      <c r="D67" s="140"/>
    </row>
  </sheetData>
  <hyperlinks>
    <hyperlink ref="A64" r:id="rId1" display=" • Cost Considerations: https://integrationacademy.ahrq.gov/products/playbooks/financing-toolkit/calculating-costs-and-savings/cost-considerations"/>
    <hyperlink ref="A65" r:id="rId2" display=" • Financial Calculations - Sample Integrated Behavioral Health Start-Up and Implementation Cost Data for Benchmarking:https://integrationacademy.ahrq.gov/products/playbooks/financing-toolkit/calculating-costs-and-savings/financial-calculations"/>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tableParts>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14"/>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A112" activeCellId="0" sqref="A112"/>
    </sheetView>
  </sheetViews>
  <sheetFormatPr defaultColWidth="12.5703125" defaultRowHeight="12" zeroHeight="false" outlineLevelRow="0" outlineLevelCol="0"/>
  <cols>
    <col collapsed="false" customWidth="true" hidden="false" outlineLevel="0" max="1" min="1" style="203" width="30.43"/>
    <col collapsed="false" customWidth="true" hidden="false" outlineLevel="0" max="2" min="2" style="204" width="47.71"/>
    <col collapsed="false" customWidth="true" hidden="false" outlineLevel="0" max="3" min="3" style="203" width="57.42"/>
    <col collapsed="false" customWidth="true" hidden="false" outlineLevel="0" max="4" min="4" style="203" width="35.85"/>
    <col collapsed="false" customWidth="true" hidden="false" outlineLevel="0" max="5" min="5" style="203" width="25.71"/>
    <col collapsed="false" customWidth="true" hidden="false" outlineLevel="0" max="6" min="6" style="204" width="98.42"/>
    <col collapsed="false" customWidth="true" hidden="false" outlineLevel="0" max="7" min="7" style="203" width="30.85"/>
    <col collapsed="false" customWidth="true" hidden="false" outlineLevel="0" max="8" min="8" style="203" width="25.71"/>
    <col collapsed="false" customWidth="true" hidden="false" outlineLevel="0" max="9" min="9" style="203" width="24.71"/>
  </cols>
  <sheetData>
    <row r="1" s="1" customFormat="true" ht="18.75" hidden="false" customHeight="false" outlineLevel="0" collapsed="false">
      <c r="A1" s="29" t="s">
        <v>302</v>
      </c>
      <c r="B1" s="205"/>
      <c r="C1" s="206"/>
      <c r="D1" s="207"/>
      <c r="E1" s="207"/>
      <c r="F1" s="208"/>
      <c r="G1" s="209"/>
      <c r="H1" s="210"/>
      <c r="I1" s="210"/>
    </row>
    <row r="2" s="1" customFormat="true" ht="15" hidden="false" customHeight="false" outlineLevel="0" collapsed="false">
      <c r="A2" s="34" t="s">
        <v>63</v>
      </c>
      <c r="B2" s="211" t="s">
        <v>64</v>
      </c>
      <c r="C2" s="212" t="s">
        <v>65</v>
      </c>
      <c r="D2" s="213" t="s">
        <v>66</v>
      </c>
      <c r="E2" s="214"/>
      <c r="F2" s="214"/>
      <c r="G2" s="214"/>
      <c r="H2" s="214"/>
      <c r="I2" s="214"/>
    </row>
    <row r="3" s="1" customFormat="true" ht="15" hidden="false" customHeight="false" outlineLevel="0" collapsed="false">
      <c r="A3" s="215" t="s">
        <v>144</v>
      </c>
      <c r="B3" s="216"/>
      <c r="C3" s="217"/>
      <c r="D3" s="218"/>
      <c r="E3" s="219"/>
      <c r="F3" s="219"/>
      <c r="G3" s="215"/>
      <c r="H3" s="215"/>
      <c r="I3" s="215"/>
    </row>
    <row r="4" s="1" customFormat="true" ht="30.75" hidden="false" customHeight="false" outlineLevel="0" collapsed="false">
      <c r="A4" s="195" t="s">
        <v>144</v>
      </c>
      <c r="B4" s="220" t="n">
        <f aca="false">'B. Volume &amp; Capacity'!B9</f>
        <v>0</v>
      </c>
      <c r="C4" s="221" t="s">
        <v>303</v>
      </c>
      <c r="D4" s="222" t="s">
        <v>304</v>
      </c>
      <c r="E4" s="223"/>
      <c r="F4" s="224"/>
      <c r="G4" s="225"/>
      <c r="H4" s="225"/>
      <c r="I4" s="225"/>
    </row>
    <row r="5" s="1" customFormat="true" ht="15" hidden="false" customHeight="false" outlineLevel="0" collapsed="false">
      <c r="A5" s="35" t="s">
        <v>305</v>
      </c>
      <c r="B5" s="226"/>
      <c r="C5" s="217"/>
      <c r="D5" s="218"/>
      <c r="E5" s="35"/>
      <c r="F5" s="215"/>
      <c r="G5" s="215"/>
      <c r="H5" s="215"/>
      <c r="I5" s="215"/>
    </row>
    <row r="6" s="1" customFormat="true" ht="30.75" hidden="false" customHeight="false" outlineLevel="0" collapsed="false">
      <c r="A6" s="227" t="s">
        <v>306</v>
      </c>
      <c r="B6" s="228" t="n">
        <v>0</v>
      </c>
      <c r="C6" s="229" t="s">
        <v>307</v>
      </c>
      <c r="D6" s="230" t="s">
        <v>134</v>
      </c>
      <c r="E6" s="231"/>
      <c r="F6" s="232"/>
      <c r="G6" s="232"/>
      <c r="H6" s="232"/>
      <c r="I6" s="232"/>
    </row>
    <row r="7" s="1" customFormat="true" ht="30.75" hidden="false" customHeight="false" outlineLevel="0" collapsed="false">
      <c r="A7" s="233" t="s">
        <v>308</v>
      </c>
      <c r="B7" s="234" t="n">
        <v>0</v>
      </c>
      <c r="C7" s="235" t="s">
        <v>309</v>
      </c>
      <c r="D7" s="236" t="s">
        <v>134</v>
      </c>
      <c r="E7" s="237"/>
      <c r="F7" s="238"/>
      <c r="G7" s="238"/>
      <c r="H7" s="238"/>
      <c r="I7" s="238"/>
    </row>
    <row r="8" s="1" customFormat="true" ht="30.75" hidden="false" customHeight="false" outlineLevel="0" collapsed="false">
      <c r="A8" s="233" t="s">
        <v>310</v>
      </c>
      <c r="B8" s="234" t="n">
        <v>0</v>
      </c>
      <c r="C8" s="235" t="s">
        <v>311</v>
      </c>
      <c r="D8" s="236" t="s">
        <v>134</v>
      </c>
      <c r="E8" s="237"/>
      <c r="F8" s="238"/>
      <c r="G8" s="238"/>
      <c r="H8" s="238"/>
      <c r="I8" s="238"/>
    </row>
    <row r="9" s="1" customFormat="true" ht="30.75" hidden="false" customHeight="false" outlineLevel="0" collapsed="false">
      <c r="A9" s="239" t="s">
        <v>312</v>
      </c>
      <c r="B9" s="240" t="n">
        <f aca="false">1 - SUM(B6:B8)</f>
        <v>1</v>
      </c>
      <c r="C9" s="241" t="s">
        <v>313</v>
      </c>
      <c r="D9" s="242" t="s">
        <v>314</v>
      </c>
      <c r="E9" s="243"/>
      <c r="F9" s="244"/>
      <c r="G9" s="244"/>
      <c r="H9" s="244"/>
      <c r="I9" s="244"/>
    </row>
    <row r="10" s="1" customFormat="true" ht="15" hidden="false" customHeight="false" outlineLevel="0" collapsed="false">
      <c r="A10" s="35" t="s">
        <v>315</v>
      </c>
      <c r="B10" s="226"/>
      <c r="C10" s="217"/>
      <c r="D10" s="218"/>
      <c r="E10" s="146"/>
      <c r="F10" s="245"/>
      <c r="G10" s="215"/>
      <c r="H10" s="215"/>
      <c r="I10" s="215"/>
    </row>
    <row r="11" s="1" customFormat="true" ht="30.75" hidden="false" customHeight="false" outlineLevel="0" collapsed="false">
      <c r="A11" s="246" t="s">
        <v>316</v>
      </c>
      <c r="B11" s="247"/>
      <c r="C11" s="248" t="s">
        <v>317</v>
      </c>
      <c r="D11" s="249" t="s">
        <v>134</v>
      </c>
      <c r="E11" s="250"/>
      <c r="F11" s="251"/>
      <c r="G11" s="252"/>
      <c r="H11" s="252"/>
      <c r="I11" s="252"/>
    </row>
    <row r="12" s="1" customFormat="true" ht="15" hidden="false" customHeight="false" outlineLevel="0" collapsed="false">
      <c r="A12" s="253" t="s">
        <v>318</v>
      </c>
      <c r="B12" s="115"/>
      <c r="C12" s="254" t="s">
        <v>319</v>
      </c>
      <c r="D12" s="255" t="s">
        <v>134</v>
      </c>
      <c r="E12" s="256"/>
      <c r="F12" s="257"/>
      <c r="G12" s="258"/>
      <c r="H12" s="258"/>
      <c r="I12" s="258"/>
    </row>
    <row r="13" s="1" customFormat="true" ht="30.75" hidden="false" customHeight="false" outlineLevel="0" collapsed="false">
      <c r="A13" s="253" t="s">
        <v>320</v>
      </c>
      <c r="B13" s="115"/>
      <c r="C13" s="254" t="s">
        <v>321</v>
      </c>
      <c r="D13" s="255" t="s">
        <v>322</v>
      </c>
      <c r="E13" s="256"/>
      <c r="F13" s="257"/>
      <c r="G13" s="258"/>
      <c r="H13" s="258"/>
      <c r="I13" s="258"/>
    </row>
    <row r="14" s="1" customFormat="true" ht="46.5" hidden="false" customHeight="false" outlineLevel="0" collapsed="false">
      <c r="A14" s="253" t="s">
        <v>323</v>
      </c>
      <c r="B14" s="115"/>
      <c r="C14" s="254" t="s">
        <v>324</v>
      </c>
      <c r="D14" s="255" t="s">
        <v>134</v>
      </c>
      <c r="E14" s="256"/>
      <c r="F14" s="257"/>
      <c r="G14" s="258"/>
      <c r="H14" s="258"/>
      <c r="I14" s="258"/>
    </row>
    <row r="15" s="1" customFormat="true" ht="46.5" hidden="false" customHeight="false" outlineLevel="0" collapsed="false">
      <c r="A15" s="253" t="s">
        <v>325</v>
      </c>
      <c r="B15" s="115"/>
      <c r="C15" s="254" t="s">
        <v>326</v>
      </c>
      <c r="D15" s="255" t="s">
        <v>322</v>
      </c>
      <c r="E15" s="256"/>
      <c r="F15" s="257"/>
      <c r="G15" s="258"/>
      <c r="H15" s="258"/>
      <c r="I15" s="258"/>
    </row>
    <row r="16" s="1" customFormat="true" ht="46.5" hidden="false" customHeight="false" outlineLevel="0" collapsed="false">
      <c r="A16" s="253" t="s">
        <v>327</v>
      </c>
      <c r="B16" s="115"/>
      <c r="C16" s="254" t="s">
        <v>328</v>
      </c>
      <c r="D16" s="255" t="s">
        <v>134</v>
      </c>
      <c r="E16" s="256"/>
      <c r="F16" s="257"/>
      <c r="G16" s="258"/>
      <c r="H16" s="258"/>
      <c r="I16" s="258"/>
    </row>
    <row r="17" s="1" customFormat="true" ht="61.5" hidden="false" customHeight="false" outlineLevel="0" collapsed="false">
      <c r="A17" s="253" t="s">
        <v>329</v>
      </c>
      <c r="B17" s="115"/>
      <c r="C17" s="259" t="s">
        <v>330</v>
      </c>
      <c r="D17" s="255" t="s">
        <v>134</v>
      </c>
      <c r="E17" s="256"/>
      <c r="F17" s="257"/>
      <c r="G17" s="258"/>
      <c r="H17" s="258"/>
      <c r="I17" s="258"/>
    </row>
    <row r="18" s="1" customFormat="true" ht="46.5" hidden="false" customHeight="false" outlineLevel="0" collapsed="false">
      <c r="A18" s="253" t="s">
        <v>331</v>
      </c>
      <c r="B18" s="115"/>
      <c r="C18" s="254" t="s">
        <v>332</v>
      </c>
      <c r="D18" s="255" t="s">
        <v>134</v>
      </c>
      <c r="E18" s="256"/>
      <c r="F18" s="257"/>
      <c r="G18" s="258"/>
      <c r="H18" s="258"/>
      <c r="I18" s="258"/>
    </row>
    <row r="19" s="1" customFormat="true" ht="46.5" hidden="false" customHeight="false" outlineLevel="0" collapsed="false">
      <c r="A19" s="260" t="s">
        <v>333</v>
      </c>
      <c r="B19" s="117"/>
      <c r="C19" s="261" t="s">
        <v>334</v>
      </c>
      <c r="D19" s="262" t="s">
        <v>335</v>
      </c>
      <c r="E19" s="263"/>
      <c r="F19" s="264"/>
      <c r="G19" s="265"/>
      <c r="H19" s="265"/>
      <c r="I19" s="265"/>
    </row>
    <row r="20" s="1" customFormat="true" ht="15" hidden="false" customHeight="false" outlineLevel="0" collapsed="false">
      <c r="A20" s="266" t="s">
        <v>336</v>
      </c>
      <c r="B20" s="267" t="s">
        <v>318</v>
      </c>
      <c r="C20" s="268" t="s">
        <v>320</v>
      </c>
      <c r="D20" s="269" t="s">
        <v>323</v>
      </c>
      <c r="E20" s="267" t="s">
        <v>325</v>
      </c>
      <c r="F20" s="267" t="s">
        <v>327</v>
      </c>
      <c r="G20" s="270" t="s">
        <v>329</v>
      </c>
      <c r="H20" s="270" t="s">
        <v>331</v>
      </c>
      <c r="I20" s="270" t="s">
        <v>333</v>
      </c>
    </row>
    <row r="21" s="1" customFormat="true" ht="15" hidden="false" customHeight="false" outlineLevel="0" collapsed="false">
      <c r="A21" s="35" t="s">
        <v>337</v>
      </c>
      <c r="B21" s="271"/>
      <c r="C21" s="272"/>
      <c r="D21" s="273"/>
      <c r="E21" s="35"/>
      <c r="F21" s="271"/>
      <c r="G21" s="35"/>
      <c r="H21" s="35"/>
      <c r="I21" s="35"/>
    </row>
    <row r="22" s="1" customFormat="true" ht="15" hidden="false" customHeight="false" outlineLevel="0" collapsed="false">
      <c r="A22" s="274" t="n">
        <v>96127</v>
      </c>
      <c r="B22" s="275" t="s">
        <v>338</v>
      </c>
      <c r="C22" s="276" t="s">
        <v>306</v>
      </c>
      <c r="D22" s="277" t="n">
        <v>5.01</v>
      </c>
      <c r="E22" s="278" t="s">
        <v>339</v>
      </c>
      <c r="F22" s="275" t="s">
        <v>340</v>
      </c>
      <c r="G22" s="279" t="s">
        <v>341</v>
      </c>
      <c r="H22" s="278" t="n">
        <v>0</v>
      </c>
      <c r="I22" s="280" t="n">
        <f aca="false">IFERROR($B$4 * H22 * D22 * VLOOKUP(C22, $A$6:$B$9, 2, FALSE()), 0)</f>
        <v>0</v>
      </c>
    </row>
    <row r="23" s="1" customFormat="true" ht="15" hidden="false" customHeight="false" outlineLevel="0" collapsed="false">
      <c r="A23" s="281" t="n">
        <v>96161</v>
      </c>
      <c r="B23" s="282" t="s">
        <v>342</v>
      </c>
      <c r="C23" s="283" t="s">
        <v>306</v>
      </c>
      <c r="D23" s="284" t="n">
        <v>3.34</v>
      </c>
      <c r="E23" s="285" t="s">
        <v>343</v>
      </c>
      <c r="F23" s="282" t="s">
        <v>344</v>
      </c>
      <c r="G23" s="286" t="s">
        <v>345</v>
      </c>
      <c r="H23" s="285" t="n">
        <v>0</v>
      </c>
      <c r="I23" s="287" t="n">
        <f aca="false">IFERROR($B$4 * H23 * D23 * VLOOKUP(C23, $A$6:$B$9, 2, FALSE()), 0)</f>
        <v>0</v>
      </c>
    </row>
    <row r="24" s="1" customFormat="true" ht="15" hidden="false" customHeight="false" outlineLevel="0" collapsed="false">
      <c r="A24" s="281" t="n">
        <v>99406</v>
      </c>
      <c r="B24" s="282" t="s">
        <v>346</v>
      </c>
      <c r="C24" s="283" t="s">
        <v>306</v>
      </c>
      <c r="D24" s="284" t="n">
        <v>15.36</v>
      </c>
      <c r="E24" s="285" t="s">
        <v>347</v>
      </c>
      <c r="F24" s="282" t="s">
        <v>348</v>
      </c>
      <c r="G24" s="286" t="s">
        <v>349</v>
      </c>
      <c r="H24" s="285" t="n">
        <v>0</v>
      </c>
      <c r="I24" s="287" t="n">
        <f aca="false">IFERROR($B$4 * H24 * D24 * VLOOKUP(C24, $A$6:$B$9, 2, FALSE()), 0)</f>
        <v>0</v>
      </c>
    </row>
    <row r="25" s="1" customFormat="true" ht="15" hidden="false" customHeight="false" outlineLevel="0" collapsed="false">
      <c r="A25" s="281" t="n">
        <v>99407</v>
      </c>
      <c r="B25" s="282" t="s">
        <v>350</v>
      </c>
      <c r="C25" s="283" t="s">
        <v>306</v>
      </c>
      <c r="D25" s="284" t="n">
        <v>15.36</v>
      </c>
      <c r="E25" s="285" t="s">
        <v>347</v>
      </c>
      <c r="F25" s="282" t="s">
        <v>348</v>
      </c>
      <c r="G25" s="286" t="s">
        <v>349</v>
      </c>
      <c r="H25" s="285" t="n">
        <v>0</v>
      </c>
      <c r="I25" s="287" t="n">
        <f aca="false">IFERROR($B$4 * H25 * D25 * VLOOKUP(C25, $A$6:$B$9, 2, FALSE()), 0)</f>
        <v>0</v>
      </c>
    </row>
    <row r="26" s="1" customFormat="true" ht="30.75" hidden="false" customHeight="false" outlineLevel="0" collapsed="false">
      <c r="A26" s="281" t="s">
        <v>351</v>
      </c>
      <c r="B26" s="282" t="s">
        <v>352</v>
      </c>
      <c r="C26" s="283" t="s">
        <v>306</v>
      </c>
      <c r="D26" s="284" t="n">
        <v>17.37</v>
      </c>
      <c r="E26" s="285" t="s">
        <v>339</v>
      </c>
      <c r="F26" s="282" t="s">
        <v>353</v>
      </c>
      <c r="G26" s="286" t="s">
        <v>349</v>
      </c>
      <c r="H26" s="285" t="n">
        <v>0</v>
      </c>
      <c r="I26" s="287" t="n">
        <f aca="false">IFERROR($B$4 * H26 * D26 * VLOOKUP(C26, $A$6:$B$9, 2, FALSE()), 0)</f>
        <v>0</v>
      </c>
    </row>
    <row r="27" s="1" customFormat="true" ht="30.75" hidden="false" customHeight="false" outlineLevel="0" collapsed="false">
      <c r="A27" s="281" t="s">
        <v>354</v>
      </c>
      <c r="B27" s="282" t="s">
        <v>355</v>
      </c>
      <c r="C27" s="283" t="s">
        <v>306</v>
      </c>
      <c r="D27" s="284" t="n">
        <v>37.07</v>
      </c>
      <c r="E27" s="285" t="s">
        <v>339</v>
      </c>
      <c r="F27" s="282" t="s">
        <v>356</v>
      </c>
      <c r="G27" s="285" t="n">
        <v>1</v>
      </c>
      <c r="H27" s="285" t="n">
        <v>0</v>
      </c>
      <c r="I27" s="287" t="n">
        <f aca="false">IFERROR($B$4 * H27 * D27 * VLOOKUP(C27, $A$6:$B$9, 2, FALSE()), 0)</f>
        <v>0</v>
      </c>
    </row>
    <row r="28" s="1" customFormat="true" ht="30.75" hidden="false" customHeight="false" outlineLevel="0" collapsed="false">
      <c r="A28" s="281" t="s">
        <v>357</v>
      </c>
      <c r="B28" s="282" t="s">
        <v>358</v>
      </c>
      <c r="C28" s="283" t="s">
        <v>306</v>
      </c>
      <c r="D28" s="284" t="n">
        <v>67.47</v>
      </c>
      <c r="E28" s="285" t="s">
        <v>339</v>
      </c>
      <c r="F28" s="282" t="s">
        <v>356</v>
      </c>
      <c r="G28" s="285" t="n">
        <v>1</v>
      </c>
      <c r="H28" s="285" t="n">
        <v>0</v>
      </c>
      <c r="I28" s="287" t="n">
        <f aca="false">IFERROR($B$4 * H28 * D28 * VLOOKUP(C28, $A$6:$B$9, 2, FALSE()), 0)</f>
        <v>0</v>
      </c>
    </row>
    <row r="29" s="1" customFormat="true" ht="15" hidden="false" customHeight="false" outlineLevel="0" collapsed="false">
      <c r="A29" s="281" t="s">
        <v>359</v>
      </c>
      <c r="B29" s="282" t="s">
        <v>360</v>
      </c>
      <c r="C29" s="283" t="s">
        <v>306</v>
      </c>
      <c r="D29" s="284" t="n">
        <v>18.7</v>
      </c>
      <c r="E29" s="285" t="s">
        <v>361</v>
      </c>
      <c r="F29" s="282" t="s">
        <v>362</v>
      </c>
      <c r="G29" s="285" t="n">
        <v>1</v>
      </c>
      <c r="H29" s="285" t="n">
        <v>0</v>
      </c>
      <c r="I29" s="287" t="n">
        <f aca="false">IFERROR($B$4 * H29 * D29 * VLOOKUP(C29, $A$6:$B$9, 2, FALSE()), 0)</f>
        <v>0</v>
      </c>
    </row>
    <row r="30" s="1" customFormat="true" ht="15" hidden="false" customHeight="false" outlineLevel="0" collapsed="false">
      <c r="A30" s="281" t="s">
        <v>363</v>
      </c>
      <c r="B30" s="282" t="s">
        <v>364</v>
      </c>
      <c r="C30" s="283" t="s">
        <v>306</v>
      </c>
      <c r="D30" s="284" t="n">
        <v>34.4</v>
      </c>
      <c r="E30" s="285" t="s">
        <v>339</v>
      </c>
      <c r="F30" s="282" t="s">
        <v>365</v>
      </c>
      <c r="G30" s="286" t="s">
        <v>349</v>
      </c>
      <c r="H30" s="285" t="n">
        <v>0</v>
      </c>
      <c r="I30" s="287" t="n">
        <f aca="false">IFERROR($B$4 * H30 * D30 * VLOOKUP(C30, $A$6:$B$9, 2, FALSE()), 0)</f>
        <v>0</v>
      </c>
    </row>
    <row r="31" s="1" customFormat="true" ht="15" hidden="false" customHeight="false" outlineLevel="0" collapsed="false">
      <c r="A31" s="281" t="s">
        <v>366</v>
      </c>
      <c r="B31" s="282" t="s">
        <v>367</v>
      </c>
      <c r="C31" s="283" t="s">
        <v>306</v>
      </c>
      <c r="D31" s="284" t="n">
        <v>18.7</v>
      </c>
      <c r="E31" s="285" t="s">
        <v>361</v>
      </c>
      <c r="F31" s="282" t="s">
        <v>362</v>
      </c>
      <c r="G31" s="285" t="n">
        <v>1</v>
      </c>
      <c r="H31" s="285" t="n">
        <v>0</v>
      </c>
      <c r="I31" s="287" t="n">
        <f aca="false">IFERROR($B$4 * H31 * D31 * VLOOKUP(C31, $A$6:$B$9, 2, FALSE()), 0)</f>
        <v>0</v>
      </c>
    </row>
    <row r="32" customFormat="false" ht="46.5" hidden="false" customHeight="false" outlineLevel="0" collapsed="false">
      <c r="A32" s="281" t="s">
        <v>368</v>
      </c>
      <c r="B32" s="282" t="s">
        <v>369</v>
      </c>
      <c r="C32" s="283" t="s">
        <v>306</v>
      </c>
      <c r="D32" s="284" t="n">
        <v>491.33</v>
      </c>
      <c r="E32" s="285" t="s">
        <v>370</v>
      </c>
      <c r="F32" s="288" t="s">
        <v>371</v>
      </c>
      <c r="G32" s="285" t="n">
        <v>1</v>
      </c>
      <c r="H32" s="285" t="n">
        <v>0</v>
      </c>
      <c r="I32" s="287" t="n">
        <f aca="false">IFERROR($B$4 * H32 * D32 * VLOOKUP(C32, $A$6:$B$9, 2, FALSE()), 0)</f>
        <v>0</v>
      </c>
    </row>
    <row r="33" s="1" customFormat="true" ht="30.75" hidden="false" customHeight="false" outlineLevel="0" collapsed="false">
      <c r="A33" s="281" t="s">
        <v>372</v>
      </c>
      <c r="B33" s="282" t="s">
        <v>373</v>
      </c>
      <c r="C33" s="283" t="s">
        <v>306</v>
      </c>
      <c r="D33" s="284" t="n">
        <v>443.23</v>
      </c>
      <c r="E33" s="285" t="s">
        <v>370</v>
      </c>
      <c r="F33" s="282" t="s">
        <v>374</v>
      </c>
      <c r="G33" s="286" t="s">
        <v>375</v>
      </c>
      <c r="H33" s="285" t="n">
        <v>0</v>
      </c>
      <c r="I33" s="287" t="n">
        <f aca="false">IFERROR($B$4 * H33 * D33 * VLOOKUP(C33, $A$6:$B$9, 2, FALSE()), 0)</f>
        <v>0</v>
      </c>
    </row>
    <row r="34" s="1" customFormat="true" ht="46.5" hidden="false" customHeight="false" outlineLevel="0" collapsed="false">
      <c r="A34" s="289" t="s">
        <v>376</v>
      </c>
      <c r="B34" s="290" t="s">
        <v>377</v>
      </c>
      <c r="C34" s="291" t="s">
        <v>306</v>
      </c>
      <c r="D34" s="292" t="n">
        <v>60.79</v>
      </c>
      <c r="E34" s="293" t="s">
        <v>370</v>
      </c>
      <c r="F34" s="294" t="s">
        <v>378</v>
      </c>
      <c r="G34" s="295" t="s">
        <v>379</v>
      </c>
      <c r="H34" s="293" t="n">
        <v>0</v>
      </c>
      <c r="I34" s="296" t="n">
        <f aca="false">IFERROR($B$4 * H34 * D34 * VLOOKUP(C34, $A$6:$B$9, 2, FALSE()), 0)</f>
        <v>0</v>
      </c>
    </row>
    <row r="35" s="1" customFormat="true" ht="15" hidden="false" customHeight="false" outlineLevel="0" collapsed="false">
      <c r="A35" s="35" t="s">
        <v>380</v>
      </c>
      <c r="B35" s="271"/>
      <c r="C35" s="272"/>
      <c r="D35" s="273"/>
      <c r="E35" s="35"/>
      <c r="F35" s="271"/>
      <c r="G35" s="297"/>
      <c r="H35" s="298"/>
      <c r="I35" s="35"/>
    </row>
    <row r="36" s="1" customFormat="true" ht="30.75" hidden="false" customHeight="false" outlineLevel="0" collapsed="false">
      <c r="A36" s="274" t="n">
        <v>96156</v>
      </c>
      <c r="B36" s="275" t="s">
        <v>381</v>
      </c>
      <c r="C36" s="276" t="s">
        <v>306</v>
      </c>
      <c r="D36" s="277" t="n">
        <v>107.55</v>
      </c>
      <c r="E36" s="278" t="s">
        <v>339</v>
      </c>
      <c r="F36" s="275" t="s">
        <v>382</v>
      </c>
      <c r="G36" s="279" t="s">
        <v>341</v>
      </c>
      <c r="H36" s="278" t="n">
        <v>0</v>
      </c>
      <c r="I36" s="280" t="n">
        <f aca="false">IFERROR($B$4 * H36 * D36 * VLOOKUP(C36, $A$6:$B$9, 2, FALSE()), 0)</f>
        <v>0</v>
      </c>
    </row>
    <row r="37" s="1" customFormat="true" ht="30.75" hidden="false" customHeight="false" outlineLevel="0" collapsed="false">
      <c r="A37" s="281" t="n">
        <v>96158</v>
      </c>
      <c r="B37" s="282" t="s">
        <v>383</v>
      </c>
      <c r="C37" s="283" t="s">
        <v>306</v>
      </c>
      <c r="D37" s="284" t="n">
        <v>73.82</v>
      </c>
      <c r="E37" s="285" t="s">
        <v>339</v>
      </c>
      <c r="F37" s="282" t="s">
        <v>384</v>
      </c>
      <c r="G37" s="286" t="s">
        <v>341</v>
      </c>
      <c r="H37" s="285" t="n">
        <v>0</v>
      </c>
      <c r="I37" s="287" t="n">
        <f aca="false">IFERROR($B$4 * H37 * D37 * VLOOKUP(C37, $A$6:$B$9, 2, FALSE()), 0)</f>
        <v>0</v>
      </c>
    </row>
    <row r="38" customFormat="false" ht="30.75" hidden="false" customHeight="false" outlineLevel="0" collapsed="false">
      <c r="A38" s="281" t="n">
        <v>96159</v>
      </c>
      <c r="B38" s="282" t="s">
        <v>385</v>
      </c>
      <c r="C38" s="283" t="s">
        <v>306</v>
      </c>
      <c r="D38" s="284" t="n">
        <v>25.38</v>
      </c>
      <c r="E38" s="285" t="s">
        <v>339</v>
      </c>
      <c r="F38" s="282" t="s">
        <v>386</v>
      </c>
      <c r="G38" s="286" t="s">
        <v>341</v>
      </c>
      <c r="H38" s="285" t="n">
        <v>0</v>
      </c>
      <c r="I38" s="287" t="n">
        <f aca="false">IFERROR($B$4 * H38 * D38 * VLOOKUP(C38, $A$6:$B$9, 2, FALSE()), 0)</f>
        <v>0</v>
      </c>
    </row>
    <row r="39" s="1" customFormat="true" ht="15" hidden="false" customHeight="false" outlineLevel="0" collapsed="false">
      <c r="A39" s="281" t="n">
        <v>99484</v>
      </c>
      <c r="B39" s="282" t="s">
        <v>387</v>
      </c>
      <c r="C39" s="283" t="s">
        <v>306</v>
      </c>
      <c r="D39" s="284" t="n">
        <v>57.45</v>
      </c>
      <c r="E39" s="285" t="s">
        <v>370</v>
      </c>
      <c r="F39" s="285" t="s">
        <v>388</v>
      </c>
      <c r="G39" s="286" t="s">
        <v>379</v>
      </c>
      <c r="H39" s="285" t="n">
        <v>0</v>
      </c>
      <c r="I39" s="287" t="n">
        <f aca="false">IFERROR($B$4 * H39 * D39 * VLOOKUP(C39, $A$6:$B$9, 2, FALSE()), 0)</f>
        <v>0</v>
      </c>
    </row>
    <row r="40" customFormat="false" ht="15" hidden="false" customHeight="false" outlineLevel="0" collapsed="false">
      <c r="A40" s="281" t="s">
        <v>389</v>
      </c>
      <c r="B40" s="282" t="s">
        <v>390</v>
      </c>
      <c r="C40" s="283" t="s">
        <v>306</v>
      </c>
      <c r="D40" s="284" t="n">
        <v>57.78</v>
      </c>
      <c r="E40" s="285" t="s">
        <v>370</v>
      </c>
      <c r="F40" s="282" t="s">
        <v>391</v>
      </c>
      <c r="G40" s="286" t="s">
        <v>379</v>
      </c>
      <c r="H40" s="285" t="n">
        <v>0</v>
      </c>
      <c r="I40" s="287" t="n">
        <f aca="false">IFERROR($B$4 * H40 * D40 * VLOOKUP(C40, $A$6:$B$9, 2, FALSE()), 0)</f>
        <v>0</v>
      </c>
    </row>
    <row r="41" s="1" customFormat="true" ht="46.5" hidden="false" customHeight="false" outlineLevel="0" collapsed="false">
      <c r="A41" s="281" t="s">
        <v>392</v>
      </c>
      <c r="B41" s="288" t="s">
        <v>393</v>
      </c>
      <c r="C41" s="283" t="s">
        <v>306</v>
      </c>
      <c r="D41" s="284" t="n">
        <v>19.04</v>
      </c>
      <c r="E41" s="285" t="s">
        <v>343</v>
      </c>
      <c r="F41" s="288" t="s">
        <v>394</v>
      </c>
      <c r="G41" s="286" t="s">
        <v>345</v>
      </c>
      <c r="H41" s="285" t="n">
        <v>0</v>
      </c>
      <c r="I41" s="287" t="n">
        <f aca="false">IFERROR($B$4 * H41 * D41 * VLOOKUP(C41, $A$6:$B$9, 2, FALSE()), 0)</f>
        <v>0</v>
      </c>
    </row>
    <row r="42" s="1" customFormat="true" ht="30.75" hidden="false" customHeight="false" outlineLevel="0" collapsed="false">
      <c r="A42" s="281" t="s">
        <v>395</v>
      </c>
      <c r="B42" s="282" t="s">
        <v>396</v>
      </c>
      <c r="C42" s="283" t="s">
        <v>306</v>
      </c>
      <c r="D42" s="284" t="n">
        <v>35.07</v>
      </c>
      <c r="E42" s="285" t="s">
        <v>343</v>
      </c>
      <c r="F42" s="282" t="s">
        <v>397</v>
      </c>
      <c r="G42" s="286" t="s">
        <v>345</v>
      </c>
      <c r="H42" s="285" t="n">
        <v>0</v>
      </c>
      <c r="I42" s="287" t="n">
        <f aca="false">IFERROR($B$4 * H42 * D42 * VLOOKUP(C42, $A$6:$B$9, 2, FALSE()), 0)</f>
        <v>0</v>
      </c>
    </row>
    <row r="43" s="1" customFormat="true" ht="30.75" hidden="false" customHeight="false" outlineLevel="0" collapsed="false">
      <c r="A43" s="281" t="s">
        <v>398</v>
      </c>
      <c r="B43" s="282" t="s">
        <v>399</v>
      </c>
      <c r="C43" s="283" t="s">
        <v>306</v>
      </c>
      <c r="D43" s="284" t="n">
        <v>36.74</v>
      </c>
      <c r="E43" s="285" t="s">
        <v>343</v>
      </c>
      <c r="F43" s="282" t="s">
        <v>400</v>
      </c>
      <c r="G43" s="286" t="s">
        <v>345</v>
      </c>
      <c r="H43" s="285" t="n">
        <v>0</v>
      </c>
      <c r="I43" s="287" t="n">
        <f aca="false">IFERROR($B$4 * H43 * D43 * VLOOKUP(C43, $A$6:$B$9, 2, FALSE()), 0)</f>
        <v>0</v>
      </c>
    </row>
    <row r="44" s="1" customFormat="true" ht="15" hidden="false" customHeight="false" outlineLevel="0" collapsed="false">
      <c r="A44" s="281" t="n">
        <v>90832</v>
      </c>
      <c r="B44" s="282" t="s">
        <v>401</v>
      </c>
      <c r="C44" s="283" t="s">
        <v>306</v>
      </c>
      <c r="D44" s="284" t="n">
        <v>85.84</v>
      </c>
      <c r="E44" s="285" t="s">
        <v>339</v>
      </c>
      <c r="F44" s="282" t="s">
        <v>402</v>
      </c>
      <c r="G44" s="286" t="s">
        <v>341</v>
      </c>
      <c r="H44" s="285" t="n">
        <v>0</v>
      </c>
      <c r="I44" s="287" t="n">
        <f aca="false">IFERROR($B$4 * H44 * D44 * VLOOKUP(C44, $A$6:$B$9, 2, FALSE()), 0)</f>
        <v>0</v>
      </c>
    </row>
    <row r="45" s="1" customFormat="true" ht="30.75" hidden="false" customHeight="false" outlineLevel="0" collapsed="false">
      <c r="A45" s="281" t="n">
        <v>90833</v>
      </c>
      <c r="B45" s="282" t="s">
        <v>403</v>
      </c>
      <c r="C45" s="283" t="s">
        <v>306</v>
      </c>
      <c r="D45" s="284" t="n">
        <v>81.5</v>
      </c>
      <c r="E45" s="285" t="s">
        <v>339</v>
      </c>
      <c r="F45" s="288" t="s">
        <v>404</v>
      </c>
      <c r="G45" s="286" t="s">
        <v>341</v>
      </c>
      <c r="H45" s="285" t="n">
        <v>0</v>
      </c>
      <c r="I45" s="287" t="n">
        <f aca="false">IFERROR($B$4 * H45 * D45 * VLOOKUP(C45, $A$6:$B$9, 2, FALSE()), 0)</f>
        <v>0</v>
      </c>
    </row>
    <row r="46" s="1" customFormat="true" ht="46.5" hidden="false" customHeight="false" outlineLevel="0" collapsed="false">
      <c r="A46" s="281" t="n">
        <v>90785</v>
      </c>
      <c r="B46" s="282" t="s">
        <v>405</v>
      </c>
      <c r="C46" s="283" t="s">
        <v>306</v>
      </c>
      <c r="D46" s="284" t="n">
        <v>14.7</v>
      </c>
      <c r="E46" s="285" t="s">
        <v>343</v>
      </c>
      <c r="F46" s="282" t="s">
        <v>406</v>
      </c>
      <c r="G46" s="286" t="s">
        <v>345</v>
      </c>
      <c r="H46" s="285" t="n">
        <v>0</v>
      </c>
      <c r="I46" s="287" t="n">
        <f aca="false">IFERROR($B$4 * H46 * D46 * VLOOKUP(C46, $A$6:$B$9, 2, FALSE()), 0)</f>
        <v>0</v>
      </c>
    </row>
    <row r="47" s="1" customFormat="true" ht="46.5" hidden="false" customHeight="false" outlineLevel="0" collapsed="false">
      <c r="A47" s="281" t="n">
        <v>90791</v>
      </c>
      <c r="B47" s="282" t="s">
        <v>407</v>
      </c>
      <c r="C47" s="283" t="s">
        <v>306</v>
      </c>
      <c r="D47" s="284" t="n">
        <v>173.35</v>
      </c>
      <c r="E47" s="285" t="s">
        <v>361</v>
      </c>
      <c r="F47" s="282" t="s">
        <v>408</v>
      </c>
      <c r="G47" s="286" t="s">
        <v>409</v>
      </c>
      <c r="H47" s="285" t="n">
        <v>0</v>
      </c>
      <c r="I47" s="287" t="n">
        <f aca="false">IFERROR($B$4 * H47 * D47 * VLOOKUP(C47, $A$6:$B$9, 2, FALSE()), 0)</f>
        <v>0</v>
      </c>
    </row>
    <row r="48" s="1" customFormat="true" ht="46.5" hidden="false" customHeight="false" outlineLevel="0" collapsed="false">
      <c r="A48" s="281" t="n">
        <v>90792</v>
      </c>
      <c r="B48" s="282" t="s">
        <v>410</v>
      </c>
      <c r="C48" s="283" t="s">
        <v>306</v>
      </c>
      <c r="D48" s="284" t="n">
        <v>202.08</v>
      </c>
      <c r="E48" s="285" t="s">
        <v>361</v>
      </c>
      <c r="F48" s="282" t="s">
        <v>411</v>
      </c>
      <c r="G48" s="286" t="s">
        <v>409</v>
      </c>
      <c r="H48" s="285" t="n">
        <v>0</v>
      </c>
      <c r="I48" s="287" t="n">
        <f aca="false">IFERROR($B$4 * H48 * D48 * VLOOKUP(C48, $A$6:$B$9, 2, FALSE()), 0)</f>
        <v>0</v>
      </c>
    </row>
    <row r="49" s="1" customFormat="true" ht="15" hidden="false" customHeight="false" outlineLevel="0" collapsed="false">
      <c r="A49" s="281" t="s">
        <v>412</v>
      </c>
      <c r="B49" s="282" t="s">
        <v>413</v>
      </c>
      <c r="C49" s="283" t="s">
        <v>306</v>
      </c>
      <c r="D49" s="284" t="n">
        <v>42.42</v>
      </c>
      <c r="E49" s="285" t="s">
        <v>343</v>
      </c>
      <c r="F49" s="282" t="s">
        <v>414</v>
      </c>
      <c r="G49" s="286" t="s">
        <v>345</v>
      </c>
      <c r="H49" s="285" t="n">
        <v>0</v>
      </c>
      <c r="I49" s="287" t="n">
        <f aca="false">IFERROR($B$4 * H49 * D49 * VLOOKUP(C49, $A$6:$B$9, 2, FALSE()), 0)</f>
        <v>0</v>
      </c>
    </row>
    <row r="50" s="1" customFormat="true" ht="30.75" hidden="false" customHeight="false" outlineLevel="0" collapsed="false">
      <c r="A50" s="281" t="s">
        <v>415</v>
      </c>
      <c r="B50" s="282" t="s">
        <v>416</v>
      </c>
      <c r="C50" s="283" t="s">
        <v>306</v>
      </c>
      <c r="D50" s="284" t="n">
        <v>66.8</v>
      </c>
      <c r="E50" s="285" t="s">
        <v>370</v>
      </c>
      <c r="F50" s="282" t="s">
        <v>417</v>
      </c>
      <c r="G50" s="286" t="s">
        <v>379</v>
      </c>
      <c r="H50" s="285" t="n">
        <v>0</v>
      </c>
      <c r="I50" s="287" t="n">
        <f aca="false">IFERROR($B$4 * H50 * D50 * VLOOKUP(C50, $A$6:$B$9, 2, FALSE()), 0)</f>
        <v>0</v>
      </c>
    </row>
    <row r="51" s="1" customFormat="true" ht="46.5" hidden="false" customHeight="false" outlineLevel="0" collapsed="false">
      <c r="A51" s="281" t="s">
        <v>418</v>
      </c>
      <c r="B51" s="282" t="s">
        <v>419</v>
      </c>
      <c r="C51" s="283" t="s">
        <v>306</v>
      </c>
      <c r="D51" s="284" t="n">
        <v>54.11</v>
      </c>
      <c r="E51" s="285" t="s">
        <v>370</v>
      </c>
      <c r="F51" s="282" t="s">
        <v>420</v>
      </c>
      <c r="G51" s="286" t="s">
        <v>379</v>
      </c>
      <c r="H51" s="285" t="n">
        <v>0</v>
      </c>
      <c r="I51" s="287" t="n">
        <f aca="false">IFERROR($B$4 * H51 * D51 * VLOOKUP(C51, $A$6:$B$9, 2, FALSE()), 0)</f>
        <v>0</v>
      </c>
    </row>
    <row r="52" customFormat="false" ht="46.5" hidden="false" customHeight="false" outlineLevel="0" collapsed="false">
      <c r="A52" s="289" t="s">
        <v>421</v>
      </c>
      <c r="B52" s="290" t="s">
        <v>422</v>
      </c>
      <c r="C52" s="291" t="s">
        <v>306</v>
      </c>
      <c r="D52" s="292" t="n">
        <v>41.42</v>
      </c>
      <c r="E52" s="293" t="s">
        <v>370</v>
      </c>
      <c r="F52" s="290" t="s">
        <v>423</v>
      </c>
      <c r="G52" s="295" t="s">
        <v>379</v>
      </c>
      <c r="H52" s="293" t="n">
        <v>0</v>
      </c>
      <c r="I52" s="296" t="n">
        <f aca="false">IFERROR($B$4 * H52 * D52 * VLOOKUP(C52, $A$6:$B$9, 2, FALSE()), 0)</f>
        <v>0</v>
      </c>
    </row>
    <row r="53" s="1" customFormat="true" ht="15" hidden="false" customHeight="false" outlineLevel="0" collapsed="false">
      <c r="A53" s="35" t="s">
        <v>424</v>
      </c>
      <c r="B53" s="271"/>
      <c r="C53" s="272"/>
      <c r="D53" s="273"/>
      <c r="E53" s="35"/>
      <c r="F53" s="271"/>
      <c r="G53" s="297"/>
      <c r="H53" s="298"/>
      <c r="I53" s="35"/>
    </row>
    <row r="54" s="1" customFormat="true" ht="46.5" hidden="false" customHeight="false" outlineLevel="0" collapsed="false">
      <c r="A54" s="274" t="n">
        <v>99492</v>
      </c>
      <c r="B54" s="275" t="s">
        <v>425</v>
      </c>
      <c r="C54" s="276" t="s">
        <v>306</v>
      </c>
      <c r="D54" s="277" t="n">
        <v>160.32</v>
      </c>
      <c r="E54" s="278" t="s">
        <v>370</v>
      </c>
      <c r="F54" s="275" t="s">
        <v>426</v>
      </c>
      <c r="G54" s="299" t="s">
        <v>427</v>
      </c>
      <c r="H54" s="278" t="n">
        <v>0</v>
      </c>
      <c r="I54" s="280" t="n">
        <f aca="false">IFERROR($B$4 * H54 * D54 * VLOOKUP(C54, $A$6:$B$9, 2, FALSE()), 0)</f>
        <v>0</v>
      </c>
    </row>
    <row r="55" s="1" customFormat="true" ht="46.5" hidden="false" customHeight="false" outlineLevel="0" collapsed="false">
      <c r="A55" s="281" t="n">
        <v>99493</v>
      </c>
      <c r="B55" s="282" t="s">
        <v>428</v>
      </c>
      <c r="C55" s="283" t="s">
        <v>306</v>
      </c>
      <c r="D55" s="284" t="n">
        <v>144.96</v>
      </c>
      <c r="E55" s="285" t="s">
        <v>370</v>
      </c>
      <c r="F55" s="282" t="s">
        <v>429</v>
      </c>
      <c r="G55" s="286" t="s">
        <v>375</v>
      </c>
      <c r="H55" s="285" t="n">
        <v>0</v>
      </c>
      <c r="I55" s="287" t="n">
        <f aca="false">IFERROR($B$4 * H55 * D55 * VLOOKUP(C55, $A$6:$B$9, 2, FALSE()), 0)</f>
        <v>0</v>
      </c>
    </row>
    <row r="56" s="1" customFormat="true" ht="15" hidden="false" customHeight="false" outlineLevel="0" collapsed="false">
      <c r="A56" s="281" t="n">
        <v>99494</v>
      </c>
      <c r="B56" s="282" t="s">
        <v>430</v>
      </c>
      <c r="C56" s="283" t="s">
        <v>306</v>
      </c>
      <c r="D56" s="284" t="n">
        <v>61.46</v>
      </c>
      <c r="E56" s="285" t="s">
        <v>343</v>
      </c>
      <c r="F56" s="285" t="s">
        <v>431</v>
      </c>
      <c r="G56" s="286" t="s">
        <v>345</v>
      </c>
      <c r="H56" s="285" t="n">
        <v>0</v>
      </c>
      <c r="I56" s="287" t="n">
        <f aca="false">IFERROR($B$4 * H56 * D56 * VLOOKUP(C56, $A$6:$B$9, 2, FALSE()), 0)</f>
        <v>0</v>
      </c>
    </row>
    <row r="57" s="1" customFormat="true" ht="46.5" hidden="false" customHeight="false" outlineLevel="0" collapsed="false">
      <c r="A57" s="289" t="s">
        <v>432</v>
      </c>
      <c r="B57" s="290" t="s">
        <v>433</v>
      </c>
      <c r="C57" s="291" t="s">
        <v>306</v>
      </c>
      <c r="D57" s="292" t="n">
        <v>60.79</v>
      </c>
      <c r="E57" s="293" t="s">
        <v>370</v>
      </c>
      <c r="F57" s="290" t="s">
        <v>434</v>
      </c>
      <c r="G57" s="295" t="s">
        <v>379</v>
      </c>
      <c r="H57" s="293" t="n">
        <v>0</v>
      </c>
      <c r="I57" s="296" t="n">
        <f aca="false">IFERROR($B$4 * H57 * D57 * VLOOKUP(C57, $A$6:$B$9, 2, FALSE()), 0)</f>
        <v>0</v>
      </c>
    </row>
    <row r="58" s="1" customFormat="true" ht="15" hidden="false" customHeight="false" outlineLevel="0" collapsed="false">
      <c r="A58" s="35" t="s">
        <v>435</v>
      </c>
      <c r="B58" s="271"/>
      <c r="C58" s="272"/>
      <c r="D58" s="273"/>
      <c r="E58" s="35"/>
      <c r="F58" s="271"/>
      <c r="G58" s="297"/>
      <c r="H58" s="298"/>
      <c r="I58" s="35"/>
    </row>
    <row r="59" s="1" customFormat="true" ht="46.5" hidden="false" customHeight="false" outlineLevel="0" collapsed="false">
      <c r="A59" s="274" t="s">
        <v>436</v>
      </c>
      <c r="B59" s="275" t="s">
        <v>437</v>
      </c>
      <c r="C59" s="276" t="s">
        <v>306</v>
      </c>
      <c r="D59" s="277" t="n">
        <v>53.78</v>
      </c>
      <c r="E59" s="278" t="s">
        <v>370</v>
      </c>
      <c r="F59" s="275" t="s">
        <v>438</v>
      </c>
      <c r="G59" s="279" t="s">
        <v>379</v>
      </c>
      <c r="H59" s="278" t="n">
        <v>0</v>
      </c>
      <c r="I59" s="280" t="n">
        <f aca="false">IFERROR($B$4 * H59 * D59 * VLOOKUP(C59, $A$6:$B$9, 2, FALSE()), 0)</f>
        <v>0</v>
      </c>
    </row>
    <row r="60" s="1" customFormat="true" ht="46.5" hidden="false" customHeight="false" outlineLevel="0" collapsed="false">
      <c r="A60" s="281" t="s">
        <v>439</v>
      </c>
      <c r="B60" s="282" t="s">
        <v>440</v>
      </c>
      <c r="C60" s="283" t="s">
        <v>306</v>
      </c>
      <c r="D60" s="284" t="n">
        <v>53.78</v>
      </c>
      <c r="E60" s="285" t="s">
        <v>370</v>
      </c>
      <c r="F60" s="282" t="s">
        <v>441</v>
      </c>
      <c r="G60" s="286" t="s">
        <v>379</v>
      </c>
      <c r="H60" s="285" t="n">
        <v>0</v>
      </c>
      <c r="I60" s="287" t="n">
        <f aca="false">IFERROR($B$4 * H60 * D60 * VLOOKUP(C60, $A$6:$B$9, 2, FALSE()), 0)</f>
        <v>0</v>
      </c>
    </row>
    <row r="61" s="1" customFormat="true" ht="30.75" hidden="false" customHeight="false" outlineLevel="0" collapsed="false">
      <c r="A61" s="289" t="s">
        <v>442</v>
      </c>
      <c r="B61" s="290" t="s">
        <v>443</v>
      </c>
      <c r="C61" s="291" t="s">
        <v>306</v>
      </c>
      <c r="D61" s="292" t="n">
        <v>117.24</v>
      </c>
      <c r="E61" s="293" t="s">
        <v>370</v>
      </c>
      <c r="F61" s="290" t="s">
        <v>444</v>
      </c>
      <c r="G61" s="295" t="s">
        <v>379</v>
      </c>
      <c r="H61" s="293" t="n">
        <v>0</v>
      </c>
      <c r="I61" s="296" t="n">
        <f aca="false">IFERROR($B$4 * H61 * D61 * VLOOKUP(C61, $A$6:$B$9, 2, FALSE()), 0)</f>
        <v>0</v>
      </c>
    </row>
    <row r="62" s="1" customFormat="true" ht="15" hidden="false" customHeight="false" outlineLevel="0" collapsed="false">
      <c r="A62" s="35" t="s">
        <v>445</v>
      </c>
      <c r="B62" s="271"/>
      <c r="C62" s="272"/>
      <c r="D62" s="273"/>
      <c r="E62" s="35"/>
      <c r="F62" s="271"/>
      <c r="G62" s="297"/>
      <c r="H62" s="298"/>
      <c r="I62" s="35"/>
    </row>
    <row r="63" s="1" customFormat="true" ht="46.5" hidden="false" customHeight="false" outlineLevel="0" collapsed="false">
      <c r="A63" s="300" t="s">
        <v>446</v>
      </c>
      <c r="B63" s="301" t="s">
        <v>447</v>
      </c>
      <c r="C63" s="302" t="s">
        <v>306</v>
      </c>
      <c r="D63" s="303" t="n">
        <v>161.66</v>
      </c>
      <c r="E63" s="304" t="s">
        <v>370</v>
      </c>
      <c r="F63" s="301" t="s">
        <v>448</v>
      </c>
      <c r="G63" s="304" t="n">
        <v>1</v>
      </c>
      <c r="H63" s="304" t="n">
        <v>0</v>
      </c>
      <c r="I63" s="305" t="n">
        <f aca="false">IFERROR($B$4 * H63 * D63 * VLOOKUP(C63, $A$6:$B$9, 2, FALSE()), 0)</f>
        <v>0</v>
      </c>
    </row>
    <row r="64" s="1" customFormat="true" ht="46.5" hidden="false" customHeight="false" outlineLevel="0" collapsed="false">
      <c r="A64" s="306" t="s">
        <v>449</v>
      </c>
      <c r="B64" s="307" t="s">
        <v>450</v>
      </c>
      <c r="C64" s="308" t="s">
        <v>306</v>
      </c>
      <c r="D64" s="309" t="n">
        <v>145.96</v>
      </c>
      <c r="E64" s="310" t="s">
        <v>370</v>
      </c>
      <c r="F64" s="307" t="s">
        <v>451</v>
      </c>
      <c r="G64" s="311" t="s">
        <v>375</v>
      </c>
      <c r="H64" s="310" t="n">
        <v>0</v>
      </c>
      <c r="I64" s="312" t="n">
        <f aca="false">IFERROR($B$4 * H64 * D64 * VLOOKUP(C64, $A$6:$B$9, 2, FALSE()), 0)</f>
        <v>0</v>
      </c>
    </row>
    <row r="65" s="1" customFormat="true" ht="46.5" hidden="false" customHeight="false" outlineLevel="0" collapsed="false">
      <c r="A65" s="313" t="s">
        <v>452</v>
      </c>
      <c r="B65" s="314" t="s">
        <v>453</v>
      </c>
      <c r="C65" s="315" t="s">
        <v>306</v>
      </c>
      <c r="D65" s="316" t="n">
        <v>57.78</v>
      </c>
      <c r="E65" s="317" t="s">
        <v>370</v>
      </c>
      <c r="F65" s="314" t="s">
        <v>454</v>
      </c>
      <c r="G65" s="318" t="s">
        <v>379</v>
      </c>
      <c r="H65" s="317" t="n">
        <v>0</v>
      </c>
      <c r="I65" s="319" t="n">
        <f aca="false">IFERROR($B$4 * H65 * D65 * VLOOKUP(C65, $A$6:$B$9, 2, FALSE()), 0)</f>
        <v>0</v>
      </c>
    </row>
    <row r="66" s="1" customFormat="true" ht="15" hidden="false" customHeight="false" outlineLevel="0" collapsed="false">
      <c r="A66" s="35" t="s">
        <v>455</v>
      </c>
      <c r="B66" s="271"/>
      <c r="C66" s="272"/>
      <c r="D66" s="273"/>
      <c r="E66" s="35"/>
      <c r="F66" s="271"/>
      <c r="G66" s="297"/>
      <c r="H66" s="298"/>
      <c r="I66" s="35"/>
    </row>
    <row r="67" s="1" customFormat="true" ht="15" hidden="false" customHeight="false" outlineLevel="0" collapsed="false">
      <c r="A67" s="274"/>
      <c r="B67" s="275"/>
      <c r="C67" s="276"/>
      <c r="D67" s="277" t="n">
        <v>0</v>
      </c>
      <c r="E67" s="278"/>
      <c r="F67" s="275"/>
      <c r="G67" s="299" t="n">
        <v>0</v>
      </c>
      <c r="H67" s="278" t="n">
        <v>0</v>
      </c>
      <c r="I67" s="280" t="n">
        <f aca="false">IFERROR($B$4 * H67 * D67 * VLOOKUP(C67, $A$6:$B$9, 2, FALSE()), 0)</f>
        <v>0</v>
      </c>
    </row>
    <row r="68" s="1" customFormat="true" ht="15" hidden="false" customHeight="false" outlineLevel="0" collapsed="false">
      <c r="A68" s="281"/>
      <c r="B68" s="282"/>
      <c r="C68" s="283"/>
      <c r="D68" s="284" t="n">
        <v>0</v>
      </c>
      <c r="E68" s="285"/>
      <c r="F68" s="282"/>
      <c r="G68" s="320" t="n">
        <v>0</v>
      </c>
      <c r="H68" s="285" t="n">
        <v>0</v>
      </c>
      <c r="I68" s="287" t="n">
        <f aca="false">IFERROR($B$4 * H68 * D68 * VLOOKUP(C68, $A$6:$B$9, 2, FALSE()), 0)</f>
        <v>0</v>
      </c>
    </row>
    <row r="69" s="1" customFormat="true" ht="15" hidden="false" customHeight="false" outlineLevel="0" collapsed="false">
      <c r="A69" s="281"/>
      <c r="B69" s="282"/>
      <c r="C69" s="283"/>
      <c r="D69" s="284" t="n">
        <v>0</v>
      </c>
      <c r="E69" s="285"/>
      <c r="F69" s="282"/>
      <c r="G69" s="320" t="n">
        <v>0</v>
      </c>
      <c r="H69" s="285" t="n">
        <v>0</v>
      </c>
      <c r="I69" s="287" t="n">
        <f aca="false">IFERROR($B$4 * H69 * D69 * VLOOKUP(C69, $A$6:$B$9, 2, FALSE()), 0)</f>
        <v>0</v>
      </c>
    </row>
    <row r="70" s="1" customFormat="true" ht="15" hidden="false" customHeight="false" outlineLevel="0" collapsed="false">
      <c r="A70" s="281"/>
      <c r="B70" s="282"/>
      <c r="C70" s="283"/>
      <c r="D70" s="284" t="n">
        <v>0</v>
      </c>
      <c r="E70" s="285"/>
      <c r="F70" s="282"/>
      <c r="G70" s="320" t="n">
        <v>0</v>
      </c>
      <c r="H70" s="285" t="n">
        <v>0</v>
      </c>
      <c r="I70" s="287" t="n">
        <f aca="false">IFERROR($B$4 * H70 * D70 * VLOOKUP(C70, $A$6:$B$9, 2, FALSE()), 0)</f>
        <v>0</v>
      </c>
    </row>
    <row r="71" s="1" customFormat="true" ht="15" hidden="false" customHeight="false" outlineLevel="0" collapsed="false">
      <c r="A71" s="281"/>
      <c r="B71" s="282"/>
      <c r="C71" s="283"/>
      <c r="D71" s="284" t="n">
        <v>0</v>
      </c>
      <c r="E71" s="285"/>
      <c r="F71" s="282"/>
      <c r="G71" s="320" t="n">
        <v>0</v>
      </c>
      <c r="H71" s="285" t="n">
        <v>0</v>
      </c>
      <c r="I71" s="287" t="n">
        <f aca="false">IFERROR($B$4 * H71 * D71 * VLOOKUP(C71, $A$6:$B$9, 2, FALSE()), 0)</f>
        <v>0</v>
      </c>
    </row>
    <row r="72" s="1" customFormat="true" ht="15" hidden="false" customHeight="false" outlineLevel="0" collapsed="false">
      <c r="A72" s="281"/>
      <c r="B72" s="282"/>
      <c r="C72" s="283"/>
      <c r="D72" s="284" t="n">
        <v>0</v>
      </c>
      <c r="E72" s="285"/>
      <c r="F72" s="282"/>
      <c r="G72" s="320" t="n">
        <v>0</v>
      </c>
      <c r="H72" s="285" t="n">
        <v>0</v>
      </c>
      <c r="I72" s="287" t="n">
        <f aca="false">IFERROR($B$4 * H72 * D72 * VLOOKUP(C72, $A$6:$B$9, 2, FALSE()), 0)</f>
        <v>0</v>
      </c>
    </row>
    <row r="73" s="1" customFormat="true" ht="15" hidden="false" customHeight="false" outlineLevel="0" collapsed="false">
      <c r="A73" s="281"/>
      <c r="B73" s="282"/>
      <c r="C73" s="283"/>
      <c r="D73" s="284" t="n">
        <v>0</v>
      </c>
      <c r="E73" s="285"/>
      <c r="F73" s="282"/>
      <c r="G73" s="320" t="n">
        <v>0</v>
      </c>
      <c r="H73" s="285" t="n">
        <v>0</v>
      </c>
      <c r="I73" s="287" t="n">
        <f aca="false">IFERROR($B$4 * H73 * D73 * VLOOKUP(C73, $A$6:$B$9, 2, FALSE()), 0)</f>
        <v>0</v>
      </c>
    </row>
    <row r="74" s="1" customFormat="true" ht="15" hidden="false" customHeight="false" outlineLevel="0" collapsed="false">
      <c r="A74" s="281"/>
      <c r="B74" s="282"/>
      <c r="C74" s="283"/>
      <c r="D74" s="284" t="n">
        <v>0</v>
      </c>
      <c r="E74" s="285"/>
      <c r="F74" s="282"/>
      <c r="G74" s="320" t="n">
        <v>0</v>
      </c>
      <c r="H74" s="285" t="n">
        <v>0</v>
      </c>
      <c r="I74" s="287" t="n">
        <f aca="false">IFERROR($B$4 * H74 * D74 * VLOOKUP(C74, $A$6:$B$9, 2, FALSE()), 0)</f>
        <v>0</v>
      </c>
    </row>
    <row r="75" s="1" customFormat="true" ht="15" hidden="false" customHeight="false" outlineLevel="0" collapsed="false">
      <c r="A75" s="281"/>
      <c r="B75" s="282"/>
      <c r="C75" s="283"/>
      <c r="D75" s="284" t="n">
        <v>0</v>
      </c>
      <c r="E75" s="285"/>
      <c r="F75" s="282"/>
      <c r="G75" s="320" t="n">
        <v>0</v>
      </c>
      <c r="H75" s="285" t="n">
        <v>0</v>
      </c>
      <c r="I75" s="287" t="n">
        <f aca="false">IFERROR($B$4 * H75 * D75 * VLOOKUP(C75, $A$6:$B$9, 2, FALSE()), 0)</f>
        <v>0</v>
      </c>
    </row>
    <row r="76" s="1" customFormat="true" ht="15" hidden="false" customHeight="false" outlineLevel="0" collapsed="false">
      <c r="A76" s="281"/>
      <c r="B76" s="282"/>
      <c r="C76" s="283"/>
      <c r="D76" s="284" t="n">
        <v>0</v>
      </c>
      <c r="E76" s="285"/>
      <c r="F76" s="282"/>
      <c r="G76" s="320" t="n">
        <v>0</v>
      </c>
      <c r="H76" s="285" t="n">
        <v>0</v>
      </c>
      <c r="I76" s="287" t="n">
        <f aca="false">IFERROR($B$4 * H76 * D76 * VLOOKUP(C76, $A$6:$B$9, 2, FALSE()), 0)</f>
        <v>0</v>
      </c>
    </row>
    <row r="77" s="1" customFormat="true" ht="15" hidden="false" customHeight="false" outlineLevel="0" collapsed="false">
      <c r="A77" s="281"/>
      <c r="B77" s="282"/>
      <c r="C77" s="283"/>
      <c r="D77" s="284" t="n">
        <v>0</v>
      </c>
      <c r="E77" s="285"/>
      <c r="F77" s="282"/>
      <c r="G77" s="320" t="n">
        <v>0</v>
      </c>
      <c r="H77" s="285" t="n">
        <v>0</v>
      </c>
      <c r="I77" s="287" t="n">
        <f aca="false">IFERROR($B$4 * H77 * D77 * VLOOKUP(C77, $A$6:$B$9, 2, FALSE()), 0)</f>
        <v>0</v>
      </c>
    </row>
    <row r="78" s="1" customFormat="true" ht="15" hidden="false" customHeight="false" outlineLevel="0" collapsed="false">
      <c r="A78" s="281"/>
      <c r="B78" s="282"/>
      <c r="C78" s="283"/>
      <c r="D78" s="284" t="n">
        <v>0</v>
      </c>
      <c r="E78" s="285"/>
      <c r="F78" s="282"/>
      <c r="G78" s="320" t="n">
        <v>0</v>
      </c>
      <c r="H78" s="285" t="n">
        <v>0</v>
      </c>
      <c r="I78" s="287" t="n">
        <f aca="false">IFERROR($B$4 * H78 * D78 * VLOOKUP(C78, $A$6:$B$9, 2, FALSE()), 0)</f>
        <v>0</v>
      </c>
    </row>
    <row r="79" s="1" customFormat="true" ht="15" hidden="false" customHeight="false" outlineLevel="0" collapsed="false">
      <c r="A79" s="281"/>
      <c r="B79" s="282"/>
      <c r="C79" s="283"/>
      <c r="D79" s="284" t="n">
        <v>0</v>
      </c>
      <c r="E79" s="285"/>
      <c r="F79" s="282"/>
      <c r="G79" s="320" t="n">
        <v>0</v>
      </c>
      <c r="H79" s="285" t="n">
        <v>0</v>
      </c>
      <c r="I79" s="287" t="n">
        <f aca="false">IFERROR($B$4 * H79 * D79 * VLOOKUP(C79, $A$6:$B$9, 2, FALSE()), 0)</f>
        <v>0</v>
      </c>
    </row>
    <row r="80" s="1" customFormat="true" ht="15" hidden="false" customHeight="false" outlineLevel="0" collapsed="false">
      <c r="A80" s="281"/>
      <c r="B80" s="282"/>
      <c r="C80" s="283"/>
      <c r="D80" s="284" t="n">
        <v>0</v>
      </c>
      <c r="E80" s="285"/>
      <c r="F80" s="282"/>
      <c r="G80" s="320" t="n">
        <v>0</v>
      </c>
      <c r="H80" s="285" t="n">
        <v>0</v>
      </c>
      <c r="I80" s="287" t="n">
        <f aca="false">IFERROR($B$4 * H80 * D80 * VLOOKUP(C80, $A$6:$B$9, 2, FALSE()), 0)</f>
        <v>0</v>
      </c>
    </row>
    <row r="81" s="1" customFormat="true" ht="15" hidden="false" customHeight="false" outlineLevel="0" collapsed="false">
      <c r="A81" s="281"/>
      <c r="B81" s="282"/>
      <c r="C81" s="283"/>
      <c r="D81" s="284" t="n">
        <v>0</v>
      </c>
      <c r="E81" s="285"/>
      <c r="F81" s="282"/>
      <c r="G81" s="320" t="n">
        <v>0</v>
      </c>
      <c r="H81" s="285" t="n">
        <v>0</v>
      </c>
      <c r="I81" s="287" t="n">
        <f aca="false">IFERROR($B$4 * H81 * D81 * VLOOKUP(C81, $A$6:$B$9, 2, FALSE()), 0)</f>
        <v>0</v>
      </c>
    </row>
    <row r="82" s="1" customFormat="true" ht="15" hidden="false" customHeight="false" outlineLevel="0" collapsed="false">
      <c r="A82" s="281"/>
      <c r="B82" s="282"/>
      <c r="C82" s="283"/>
      <c r="D82" s="284" t="n">
        <v>0</v>
      </c>
      <c r="E82" s="285"/>
      <c r="F82" s="282"/>
      <c r="G82" s="320" t="n">
        <v>0</v>
      </c>
      <c r="H82" s="285" t="n">
        <v>0</v>
      </c>
      <c r="I82" s="287" t="n">
        <f aca="false">IFERROR($B$4 * H82 * D82 * VLOOKUP(C82, $A$6:$B$9, 2, FALSE()), 0)</f>
        <v>0</v>
      </c>
    </row>
    <row r="83" s="1" customFormat="true" ht="15" hidden="false" customHeight="false" outlineLevel="0" collapsed="false">
      <c r="A83" s="281"/>
      <c r="B83" s="282"/>
      <c r="C83" s="283"/>
      <c r="D83" s="284" t="n">
        <v>0</v>
      </c>
      <c r="E83" s="285"/>
      <c r="F83" s="282"/>
      <c r="G83" s="320" t="n">
        <v>0</v>
      </c>
      <c r="H83" s="285" t="n">
        <v>0</v>
      </c>
      <c r="I83" s="287" t="n">
        <f aca="false">IFERROR($B$4 * H83 * D83 * VLOOKUP(C83, $A$6:$B$9, 2, FALSE()), 0)</f>
        <v>0</v>
      </c>
    </row>
    <row r="84" s="1" customFormat="true" ht="15" hidden="false" customHeight="false" outlineLevel="0" collapsed="false">
      <c r="A84" s="281"/>
      <c r="B84" s="282"/>
      <c r="C84" s="283"/>
      <c r="D84" s="284" t="n">
        <v>0</v>
      </c>
      <c r="E84" s="285"/>
      <c r="F84" s="282"/>
      <c r="G84" s="320" t="n">
        <v>0</v>
      </c>
      <c r="H84" s="285" t="n">
        <v>0</v>
      </c>
      <c r="I84" s="287" t="n">
        <f aca="false">IFERROR($B$4 * H84 * D84 * VLOOKUP(C84, $A$6:$B$9, 2, FALSE()), 0)</f>
        <v>0</v>
      </c>
    </row>
    <row r="85" s="1" customFormat="true" ht="15" hidden="false" customHeight="false" outlineLevel="0" collapsed="false">
      <c r="A85" s="281"/>
      <c r="B85" s="282"/>
      <c r="C85" s="283"/>
      <c r="D85" s="284" t="n">
        <v>0</v>
      </c>
      <c r="E85" s="285"/>
      <c r="F85" s="282"/>
      <c r="G85" s="320" t="n">
        <v>0</v>
      </c>
      <c r="H85" s="285" t="n">
        <v>0</v>
      </c>
      <c r="I85" s="287" t="n">
        <f aca="false">IFERROR($B$4 * H85 * D85 * VLOOKUP(C85, $A$6:$B$9, 2, FALSE()), 0)</f>
        <v>0</v>
      </c>
    </row>
    <row r="86" s="1" customFormat="true" ht="15" hidden="false" customHeight="false" outlineLevel="0" collapsed="false">
      <c r="A86" s="289"/>
      <c r="B86" s="290"/>
      <c r="C86" s="291"/>
      <c r="D86" s="292" t="n">
        <v>0</v>
      </c>
      <c r="E86" s="293"/>
      <c r="F86" s="290"/>
      <c r="G86" s="321" t="n">
        <v>0</v>
      </c>
      <c r="H86" s="293" t="n">
        <v>0</v>
      </c>
      <c r="I86" s="296" t="n">
        <f aca="false">IFERROR($B$4 * H86 * D86 * VLOOKUP(C86, $A$6:$B$9, 2, FALSE()), 0)</f>
        <v>0</v>
      </c>
    </row>
    <row r="87" s="1" customFormat="true" ht="15" hidden="false" customHeight="false" outlineLevel="0" collapsed="false">
      <c r="A87" s="34" t="s">
        <v>63</v>
      </c>
      <c r="B87" s="211" t="s">
        <v>456</v>
      </c>
      <c r="C87" s="211" t="s">
        <v>64</v>
      </c>
      <c r="D87" s="322" t="s">
        <v>65</v>
      </c>
      <c r="E87" s="31" t="s">
        <v>66</v>
      </c>
      <c r="F87" s="34"/>
      <c r="G87" s="31"/>
      <c r="H87" s="31"/>
      <c r="I87" s="34"/>
    </row>
    <row r="88" s="1" customFormat="true" ht="15" hidden="false" customHeight="false" outlineLevel="0" collapsed="false">
      <c r="A88" s="215" t="s">
        <v>457</v>
      </c>
      <c r="B88" s="216"/>
      <c r="C88" s="323"/>
      <c r="D88" s="324"/>
      <c r="E88" s="245"/>
      <c r="F88" s="325"/>
      <c r="G88" s="245"/>
      <c r="H88" s="245"/>
      <c r="I88" s="245"/>
    </row>
    <row r="89" s="1" customFormat="true" ht="30.75" hidden="false" customHeight="true" outlineLevel="0" collapsed="false">
      <c r="A89" s="326"/>
      <c r="B89" s="327" t="s">
        <v>458</v>
      </c>
      <c r="C89" s="328" t="n">
        <f aca="false">SUMIF(C22:C86, "Medicare", I22:I86)</f>
        <v>0</v>
      </c>
      <c r="D89" s="248" t="s">
        <v>459</v>
      </c>
      <c r="E89" s="250" t="s">
        <v>460</v>
      </c>
      <c r="F89" s="247"/>
      <c r="G89" s="329"/>
      <c r="H89" s="329"/>
      <c r="I89" s="329"/>
    </row>
    <row r="90" s="1" customFormat="true" ht="30.75" hidden="false" customHeight="true" outlineLevel="0" collapsed="false">
      <c r="A90" s="326"/>
      <c r="B90" s="330" t="s">
        <v>461</v>
      </c>
      <c r="C90" s="331" t="n">
        <f aca="false">SUMIF(C22:C86, "Medicaid", I22:I86)</f>
        <v>0</v>
      </c>
      <c r="D90" s="254" t="s">
        <v>462</v>
      </c>
      <c r="E90" s="256" t="s">
        <v>463</v>
      </c>
      <c r="F90" s="115"/>
      <c r="G90" s="332"/>
      <c r="H90" s="332"/>
      <c r="I90" s="332"/>
    </row>
    <row r="91" s="1" customFormat="true" ht="30.75" hidden="false" customHeight="true" outlineLevel="0" collapsed="false">
      <c r="A91" s="326"/>
      <c r="B91" s="330" t="s">
        <v>464</v>
      </c>
      <c r="C91" s="331" t="n">
        <f aca="false">SUMIF(C22:C86, "Commercial", I22:I86)</f>
        <v>0</v>
      </c>
      <c r="D91" s="254" t="s">
        <v>465</v>
      </c>
      <c r="E91" s="256" t="s">
        <v>466</v>
      </c>
      <c r="F91" s="115"/>
      <c r="G91" s="332"/>
      <c r="H91" s="332"/>
      <c r="I91" s="332"/>
    </row>
    <row r="92" s="1" customFormat="true" ht="30.75" hidden="false" customHeight="true" outlineLevel="0" collapsed="false">
      <c r="A92" s="326"/>
      <c r="B92" s="330" t="s">
        <v>467</v>
      </c>
      <c r="C92" s="331" t="n">
        <f aca="false">SUMIF(C22:C86, "Self-Pay", I22:I86)</f>
        <v>0</v>
      </c>
      <c r="D92" s="254" t="s">
        <v>468</v>
      </c>
      <c r="E92" s="256" t="s">
        <v>469</v>
      </c>
      <c r="F92" s="115"/>
      <c r="G92" s="332"/>
      <c r="H92" s="332"/>
      <c r="I92" s="332"/>
    </row>
    <row r="93" s="1" customFormat="true" ht="30.75" hidden="false" customHeight="true" outlineLevel="0" collapsed="false">
      <c r="A93" s="326"/>
      <c r="B93" s="333" t="s">
        <v>470</v>
      </c>
      <c r="C93" s="334" t="n">
        <f aca="false">SUM(I22:I86)</f>
        <v>0</v>
      </c>
      <c r="D93" s="261" t="s">
        <v>471</v>
      </c>
      <c r="E93" s="263" t="s">
        <v>472</v>
      </c>
      <c r="F93" s="335"/>
      <c r="G93" s="336"/>
      <c r="H93" s="336"/>
      <c r="I93" s="336"/>
    </row>
    <row r="94" s="338" customFormat="true" ht="18" hidden="false" customHeight="false" outlineLevel="0" collapsed="false">
      <c r="A94" s="129" t="s">
        <v>473</v>
      </c>
      <c r="B94" s="337"/>
      <c r="C94" s="129"/>
      <c r="D94" s="129"/>
      <c r="E94" s="129"/>
      <c r="F94" s="337"/>
      <c r="G94" s="129"/>
      <c r="H94" s="129"/>
      <c r="I94" s="129"/>
    </row>
    <row r="95" s="342" customFormat="true" ht="15" hidden="false" customHeight="false" outlineLevel="0" collapsed="false">
      <c r="A95" s="339" t="s">
        <v>474</v>
      </c>
      <c r="B95" s="340"/>
      <c r="C95" s="339"/>
      <c r="D95" s="200"/>
      <c r="E95" s="200"/>
      <c r="F95" s="341"/>
      <c r="G95" s="200"/>
      <c r="H95" s="200"/>
      <c r="I95" s="200"/>
    </row>
    <row r="96" s="342" customFormat="true" ht="15" hidden="false" customHeight="false" outlineLevel="0" collapsed="false">
      <c r="A96" s="85" t="s">
        <v>475</v>
      </c>
      <c r="B96" s="340"/>
      <c r="C96" s="339"/>
      <c r="D96" s="200"/>
      <c r="E96" s="200"/>
      <c r="F96" s="341"/>
      <c r="G96" s="200"/>
      <c r="H96" s="200"/>
      <c r="I96" s="200"/>
    </row>
    <row r="97" s="342" customFormat="true" ht="15" hidden="false" customHeight="false" outlineLevel="0" collapsed="false">
      <c r="A97" s="339" t="s">
        <v>476</v>
      </c>
      <c r="B97" s="340"/>
      <c r="C97" s="339"/>
      <c r="D97" s="200"/>
      <c r="E97" s="200"/>
      <c r="F97" s="341"/>
      <c r="G97" s="200"/>
      <c r="H97" s="200"/>
      <c r="I97" s="200"/>
    </row>
    <row r="98" customFormat="false" ht="15" hidden="false" customHeight="false" outlineLevel="0" collapsed="false">
      <c r="A98" s="343" t="s">
        <v>477</v>
      </c>
      <c r="B98" s="130"/>
      <c r="C98" s="163"/>
      <c r="D98" s="194"/>
      <c r="E98" s="194"/>
      <c r="F98" s="344"/>
      <c r="G98" s="194"/>
      <c r="H98" s="194"/>
      <c r="I98" s="194"/>
    </row>
    <row r="99" customFormat="false" ht="15" hidden="false" customHeight="false" outlineLevel="0" collapsed="false">
      <c r="A99" s="343" t="s">
        <v>478</v>
      </c>
      <c r="B99" s="130"/>
      <c r="C99" s="163"/>
      <c r="D99" s="194"/>
      <c r="E99" s="194"/>
      <c r="F99" s="344"/>
      <c r="G99" s="194"/>
      <c r="H99" s="194"/>
      <c r="I99" s="194"/>
    </row>
    <row r="100" customFormat="false" ht="15" hidden="false" customHeight="false" outlineLevel="0" collapsed="false">
      <c r="A100" s="163" t="s">
        <v>479</v>
      </c>
      <c r="B100" s="130"/>
      <c r="C100" s="163"/>
      <c r="D100" s="194"/>
      <c r="E100" s="194"/>
      <c r="F100" s="344"/>
      <c r="G100" s="194"/>
      <c r="H100" s="194"/>
      <c r="I100" s="194"/>
    </row>
    <row r="101" customFormat="false" ht="15" hidden="false" customHeight="false" outlineLevel="0" collapsed="false">
      <c r="A101" s="193" t="s">
        <v>480</v>
      </c>
      <c r="B101" s="345"/>
      <c r="C101" s="193"/>
      <c r="D101" s="194"/>
      <c r="E101" s="194"/>
      <c r="F101" s="344"/>
      <c r="G101" s="194"/>
      <c r="H101" s="194"/>
      <c r="I101" s="194"/>
    </row>
    <row r="102" customFormat="false" ht="15" hidden="false" customHeight="false" outlineLevel="0" collapsed="false">
      <c r="A102" s="193" t="s">
        <v>481</v>
      </c>
      <c r="B102" s="345"/>
      <c r="C102" s="193"/>
      <c r="D102" s="194"/>
      <c r="E102" s="194"/>
      <c r="F102" s="344"/>
      <c r="G102" s="194"/>
      <c r="H102" s="194"/>
      <c r="I102" s="194"/>
    </row>
    <row r="103" customFormat="false" ht="15" hidden="false" customHeight="false" outlineLevel="0" collapsed="false">
      <c r="A103" s="339" t="s">
        <v>482</v>
      </c>
      <c r="B103" s="344"/>
      <c r="C103" s="194"/>
      <c r="D103" s="194"/>
      <c r="E103" s="194"/>
      <c r="F103" s="344"/>
      <c r="G103" s="194"/>
      <c r="H103" s="194"/>
      <c r="I103" s="194"/>
    </row>
    <row r="104" customFormat="false" ht="15" hidden="false" customHeight="false" outlineLevel="0" collapsed="false">
      <c r="A104" s="163" t="s">
        <v>483</v>
      </c>
      <c r="B104" s="344"/>
      <c r="C104" s="194"/>
      <c r="D104" s="194"/>
      <c r="E104" s="194"/>
      <c r="F104" s="344"/>
      <c r="G104" s="194"/>
      <c r="H104" s="194"/>
      <c r="I104" s="194"/>
    </row>
    <row r="105" customFormat="false" ht="15" hidden="false" customHeight="false" outlineLevel="0" collapsed="false">
      <c r="A105" s="163" t="s">
        <v>484</v>
      </c>
      <c r="B105" s="344"/>
      <c r="C105" s="194"/>
      <c r="D105" s="194"/>
      <c r="E105" s="194"/>
      <c r="F105" s="344"/>
      <c r="G105" s="194"/>
      <c r="H105" s="194"/>
      <c r="I105" s="194"/>
    </row>
    <row r="106" customFormat="false" ht="15" hidden="false" customHeight="false" outlineLevel="0" collapsed="false">
      <c r="A106" s="163" t="s">
        <v>485</v>
      </c>
      <c r="B106" s="344"/>
      <c r="C106" s="194"/>
      <c r="D106" s="194"/>
      <c r="E106" s="194"/>
      <c r="F106" s="344"/>
      <c r="G106" s="194"/>
      <c r="H106" s="194"/>
      <c r="I106" s="194"/>
    </row>
    <row r="107" customFormat="false" ht="15" hidden="false" customHeight="false" outlineLevel="0" collapsed="false">
      <c r="A107" s="163" t="s">
        <v>486</v>
      </c>
      <c r="B107" s="344"/>
      <c r="C107" s="194"/>
      <c r="D107" s="194"/>
      <c r="E107" s="194"/>
      <c r="F107" s="344"/>
      <c r="G107" s="194"/>
      <c r="H107" s="194"/>
      <c r="I107" s="194"/>
    </row>
    <row r="108" customFormat="false" ht="15" hidden="false" customHeight="false" outlineLevel="0" collapsed="false">
      <c r="A108" s="193" t="s">
        <v>487</v>
      </c>
      <c r="B108" s="344"/>
      <c r="C108" s="194"/>
      <c r="D108" s="194"/>
      <c r="E108" s="194"/>
      <c r="F108" s="344"/>
      <c r="G108" s="194"/>
      <c r="H108" s="194"/>
      <c r="I108" s="194"/>
    </row>
    <row r="109" customFormat="false" ht="15" hidden="false" customHeight="false" outlineLevel="0" collapsed="false">
      <c r="A109" s="339" t="s">
        <v>488</v>
      </c>
      <c r="B109" s="344"/>
      <c r="C109" s="194"/>
      <c r="D109" s="194"/>
      <c r="E109" s="194"/>
      <c r="F109" s="344"/>
      <c r="G109" s="194"/>
      <c r="H109" s="194"/>
      <c r="I109" s="194"/>
    </row>
    <row r="110" customFormat="false" ht="15" hidden="false" customHeight="false" outlineLevel="0" collapsed="false">
      <c r="A110" s="163" t="s">
        <v>489</v>
      </c>
      <c r="B110" s="344"/>
      <c r="C110" s="194"/>
      <c r="D110" s="194"/>
      <c r="E110" s="194"/>
      <c r="F110" s="344"/>
      <c r="G110" s="194"/>
      <c r="H110" s="194"/>
      <c r="I110" s="194"/>
    </row>
    <row r="111" s="199" customFormat="true" ht="18" hidden="false" customHeight="false" outlineLevel="0" collapsed="false">
      <c r="A111" s="199" t="s">
        <v>299</v>
      </c>
      <c r="B111" s="346"/>
      <c r="C111" s="347"/>
      <c r="D111" s="347"/>
      <c r="E111" s="347"/>
      <c r="F111" s="346"/>
      <c r="G111" s="347"/>
      <c r="H111" s="347"/>
      <c r="I111" s="347"/>
    </row>
    <row r="112" customFormat="false" ht="15" hidden="false" customHeight="false" outlineLevel="0" collapsed="false">
      <c r="A112" s="201" t="s">
        <v>490</v>
      </c>
      <c r="B112" s="344"/>
      <c r="C112" s="194"/>
      <c r="D112" s="194"/>
      <c r="E112" s="194"/>
      <c r="F112" s="344"/>
      <c r="G112" s="194"/>
      <c r="H112" s="194"/>
      <c r="I112" s="194"/>
    </row>
    <row r="113" customFormat="false" ht="12" hidden="false" customHeight="false" outlineLevel="0" collapsed="false">
      <c r="A113" s="136" t="s">
        <v>62</v>
      </c>
      <c r="B113" s="344"/>
      <c r="C113" s="194"/>
      <c r="D113" s="194"/>
      <c r="E113" s="194"/>
      <c r="F113" s="344"/>
      <c r="G113" s="194"/>
      <c r="H113" s="194"/>
      <c r="I113" s="194"/>
    </row>
    <row r="114" customFormat="false" ht="15" hidden="false" customHeight="false" outlineLevel="0" collapsed="false">
      <c r="A114" s="206"/>
      <c r="B114" s="205"/>
      <c r="C114" s="206"/>
      <c r="D114" s="206"/>
      <c r="E114" s="206"/>
      <c r="F114" s="206"/>
      <c r="G114" s="206"/>
      <c r="H114" s="206"/>
      <c r="I114" s="206"/>
    </row>
  </sheetData>
  <dataValidations count="2">
    <dataValidation allowBlank="true" errorStyle="stop" operator="equal" showDropDown="false" showErrorMessage="true" showInputMessage="true" sqref="C22:C52 C54:C57 C59:C61 C63:C65 C67:C86" type="list">
      <formula1>"Medicare,Medicaid,Commercial,Self-Pay"</formula1>
      <formula2>0</formula2>
    </dataValidation>
    <dataValidation allowBlank="true" errorStyle="stop" operator="between" showDropDown="false" showErrorMessage="true" showInputMessage="true" sqref="E22:E52 E54:E57 E59:E61 E63:E65 E67:E86" type="list">
      <formula1>"Per episode,Per attempt,Per visit,Monthly,Per year,As needed"</formula1>
      <formula2>0</formula2>
    </dataValidation>
  </dataValidations>
  <hyperlinks>
    <hyperlink ref="A98" r:id="rId1" display="•https://www.cms.gov/medicare/physician-fee-schedule/search"/>
    <hyperlink ref="A99" r:id="rId2" display="•https://telehealth.hhs.gov/providers/best-practice-guides/telehealth-for-behavioral-health/billing-for-telebehavioral-health"/>
    <hyperlink ref="A112" r:id="rId3" display=" • FFS Payment Models:https://integrationacademy.ahrq.gov/products/playbooks/financing-toolkit/planning-your-ibh-funding-mix/arrangements-with-payers"/>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tableParts>
    <tablePart r:id="rId4"/>
    <tablePart r:id="rId5"/>
    <tablePart r:id="rId6"/>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69"/>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A67" activeCellId="0" sqref="A67"/>
    </sheetView>
  </sheetViews>
  <sheetFormatPr defaultColWidth="12.5703125" defaultRowHeight="12" zeroHeight="false" outlineLevelRow="0" outlineLevelCol="0"/>
  <cols>
    <col collapsed="false" customWidth="true" hidden="false" outlineLevel="0" max="1" min="1" style="203" width="58.42"/>
    <col collapsed="false" customWidth="true" hidden="false" outlineLevel="0" max="2" min="2" style="203" width="18.29"/>
    <col collapsed="false" customWidth="true" hidden="false" outlineLevel="0" max="3" min="3" style="203" width="124"/>
    <col collapsed="false" customWidth="true" hidden="false" outlineLevel="0" max="4" min="4" style="203" width="167.14"/>
  </cols>
  <sheetData>
    <row r="1" s="1" customFormat="true" ht="18.75" hidden="false" customHeight="false" outlineLevel="0" collapsed="false">
      <c r="A1" s="348" t="s">
        <v>491</v>
      </c>
      <c r="B1" s="206"/>
      <c r="C1" s="206"/>
      <c r="D1" s="206"/>
      <c r="E1" s="349"/>
      <c r="F1" s="349"/>
      <c r="G1" s="349"/>
      <c r="H1" s="349"/>
      <c r="I1" s="349"/>
      <c r="J1" s="349"/>
      <c r="K1" s="349"/>
      <c r="L1" s="349"/>
      <c r="M1" s="349"/>
      <c r="N1" s="349"/>
      <c r="O1" s="349"/>
      <c r="P1" s="349"/>
      <c r="Q1" s="349"/>
      <c r="R1" s="349"/>
      <c r="S1" s="349"/>
      <c r="T1" s="349"/>
      <c r="U1" s="349"/>
      <c r="V1" s="349"/>
      <c r="W1" s="349"/>
      <c r="X1" s="349"/>
    </row>
    <row r="2" s="1" customFormat="true" ht="15" hidden="false" customHeight="false" outlineLevel="0" collapsed="false">
      <c r="A2" s="266" t="s">
        <v>63</v>
      </c>
      <c r="B2" s="350" t="s">
        <v>64</v>
      </c>
      <c r="C2" s="270" t="s">
        <v>65</v>
      </c>
      <c r="D2" s="266" t="s">
        <v>66</v>
      </c>
    </row>
    <row r="3" s="1" customFormat="true" ht="15" hidden="false" customHeight="false" outlineLevel="0" collapsed="false">
      <c r="A3" s="351" t="s">
        <v>492</v>
      </c>
      <c r="B3" s="352"/>
      <c r="C3" s="353"/>
      <c r="D3" s="354"/>
    </row>
    <row r="4" s="1" customFormat="true" ht="15" hidden="false" customHeight="false" outlineLevel="0" collapsed="false">
      <c r="A4" s="355" t="s">
        <v>493</v>
      </c>
      <c r="B4" s="356" t="n">
        <v>0</v>
      </c>
      <c r="C4" s="357" t="s">
        <v>494</v>
      </c>
      <c r="D4" s="358" t="s">
        <v>134</v>
      </c>
    </row>
    <row r="5" s="1" customFormat="true" ht="30" hidden="false" customHeight="true" outlineLevel="0" collapsed="false">
      <c r="A5" s="355" t="s">
        <v>495</v>
      </c>
      <c r="B5" s="359" t="n">
        <v>0</v>
      </c>
      <c r="C5" s="357" t="s">
        <v>496</v>
      </c>
      <c r="D5" s="358" t="s">
        <v>134</v>
      </c>
    </row>
    <row r="6" s="1" customFormat="true" ht="15" hidden="false" customHeight="false" outlineLevel="0" collapsed="false">
      <c r="A6" s="355" t="s">
        <v>497</v>
      </c>
      <c r="B6" s="360" t="n">
        <v>0</v>
      </c>
      <c r="C6" s="357" t="s">
        <v>498</v>
      </c>
      <c r="D6" s="358" t="s">
        <v>499</v>
      </c>
    </row>
    <row r="7" s="1" customFormat="true" ht="15" hidden="false" customHeight="false" outlineLevel="0" collapsed="false">
      <c r="A7" s="355" t="s">
        <v>500</v>
      </c>
      <c r="B7" s="361" t="n">
        <v>0</v>
      </c>
      <c r="C7" s="357" t="s">
        <v>501</v>
      </c>
      <c r="D7" s="358" t="s">
        <v>134</v>
      </c>
    </row>
    <row r="8" s="1" customFormat="true" ht="15" hidden="false" customHeight="false" outlineLevel="0" collapsed="false">
      <c r="A8" s="355" t="s">
        <v>502</v>
      </c>
      <c r="B8" s="361" t="n">
        <v>0</v>
      </c>
      <c r="C8" s="357" t="s">
        <v>503</v>
      </c>
      <c r="D8" s="358" t="s">
        <v>134</v>
      </c>
    </row>
    <row r="9" s="1" customFormat="true" ht="15" hidden="false" customHeight="false" outlineLevel="0" collapsed="false">
      <c r="A9" s="355" t="s">
        <v>504</v>
      </c>
      <c r="B9" s="361" t="n">
        <v>0</v>
      </c>
      <c r="C9" s="357" t="s">
        <v>505</v>
      </c>
      <c r="D9" s="358" t="s">
        <v>134</v>
      </c>
    </row>
    <row r="10" s="1" customFormat="true" ht="15" hidden="false" customHeight="false" outlineLevel="0" collapsed="false">
      <c r="A10" s="362" t="s">
        <v>506</v>
      </c>
      <c r="B10" s="363" t="n">
        <f aca="false">B6*B7</f>
        <v>0</v>
      </c>
      <c r="C10" s="364" t="s">
        <v>507</v>
      </c>
      <c r="D10" s="365" t="s">
        <v>508</v>
      </c>
    </row>
    <row r="11" s="1" customFormat="true" ht="30" hidden="false" customHeight="true" outlineLevel="0" collapsed="false">
      <c r="A11" s="351" t="s">
        <v>509</v>
      </c>
      <c r="B11" s="352"/>
      <c r="C11" s="353"/>
      <c r="D11" s="354"/>
    </row>
    <row r="12" s="1" customFormat="true" ht="15" hidden="false" customHeight="false" outlineLevel="0" collapsed="false">
      <c r="A12" s="355" t="s">
        <v>510</v>
      </c>
      <c r="B12" s="356" t="n">
        <v>0</v>
      </c>
      <c r="C12" s="357" t="s">
        <v>511</v>
      </c>
      <c r="D12" s="358" t="s">
        <v>134</v>
      </c>
    </row>
    <row r="13" s="1" customFormat="true" ht="30" hidden="false" customHeight="true" outlineLevel="0" collapsed="false">
      <c r="A13" s="355" t="s">
        <v>495</v>
      </c>
      <c r="B13" s="359" t="n">
        <v>0</v>
      </c>
      <c r="C13" s="357" t="s">
        <v>496</v>
      </c>
      <c r="D13" s="358" t="s">
        <v>134</v>
      </c>
    </row>
    <row r="14" s="1" customFormat="true" ht="15" hidden="false" customHeight="false" outlineLevel="0" collapsed="false">
      <c r="A14" s="355" t="s">
        <v>512</v>
      </c>
      <c r="B14" s="360" t="n">
        <f aca="false">B12*B13</f>
        <v>0</v>
      </c>
      <c r="C14" s="357" t="s">
        <v>513</v>
      </c>
      <c r="D14" s="358" t="s">
        <v>514</v>
      </c>
    </row>
    <row r="15" s="1" customFormat="true" ht="15" hidden="false" customHeight="false" outlineLevel="0" collapsed="false">
      <c r="A15" s="355" t="s">
        <v>500</v>
      </c>
      <c r="B15" s="361" t="n">
        <v>0</v>
      </c>
      <c r="C15" s="357" t="s">
        <v>515</v>
      </c>
      <c r="D15" s="358" t="s">
        <v>134</v>
      </c>
    </row>
    <row r="16" s="1" customFormat="true" ht="15" hidden="false" customHeight="false" outlineLevel="0" collapsed="false">
      <c r="A16" s="355" t="s">
        <v>502</v>
      </c>
      <c r="B16" s="361" t="n">
        <v>0</v>
      </c>
      <c r="C16" s="357" t="s">
        <v>516</v>
      </c>
      <c r="D16" s="358" t="s">
        <v>134</v>
      </c>
    </row>
    <row r="17" s="1" customFormat="true" ht="15" hidden="false" customHeight="false" outlineLevel="0" collapsed="false">
      <c r="A17" s="366" t="s">
        <v>504</v>
      </c>
      <c r="B17" s="367" t="n">
        <v>0</v>
      </c>
      <c r="C17" s="364" t="s">
        <v>517</v>
      </c>
      <c r="D17" s="365" t="s">
        <v>134</v>
      </c>
    </row>
    <row r="18" s="1" customFormat="true" ht="30" hidden="false" customHeight="true" outlineLevel="0" collapsed="false">
      <c r="A18" s="351" t="s">
        <v>518</v>
      </c>
      <c r="B18" s="368" t="n">
        <f aca="false">B14*B15</f>
        <v>0</v>
      </c>
      <c r="C18" s="353" t="s">
        <v>519</v>
      </c>
      <c r="D18" s="354" t="s">
        <v>520</v>
      </c>
    </row>
    <row r="19" s="1" customFormat="true" ht="30" hidden="false" customHeight="true" outlineLevel="0" collapsed="false">
      <c r="A19" s="369" t="s">
        <v>521</v>
      </c>
      <c r="B19" s="355"/>
      <c r="C19" s="357"/>
      <c r="D19" s="358"/>
    </row>
    <row r="20" s="1" customFormat="true" ht="15" hidden="false" customHeight="false" outlineLevel="0" collapsed="false">
      <c r="A20" s="355" t="s">
        <v>522</v>
      </c>
      <c r="B20" s="356" t="n">
        <v>0</v>
      </c>
      <c r="C20" s="357" t="s">
        <v>523</v>
      </c>
      <c r="D20" s="358" t="s">
        <v>134</v>
      </c>
    </row>
    <row r="21" s="1" customFormat="true" ht="30" hidden="false" customHeight="true" outlineLevel="0" collapsed="false">
      <c r="A21" s="355" t="s">
        <v>495</v>
      </c>
      <c r="B21" s="361" t="n">
        <v>0</v>
      </c>
      <c r="C21" s="357" t="s">
        <v>496</v>
      </c>
      <c r="D21" s="358" t="s">
        <v>134</v>
      </c>
    </row>
    <row r="22" s="1" customFormat="true" ht="15" hidden="false" customHeight="false" outlineLevel="0" collapsed="false">
      <c r="A22" s="355" t="s">
        <v>524</v>
      </c>
      <c r="B22" s="360" t="n">
        <v>0</v>
      </c>
      <c r="C22" s="357" t="s">
        <v>525</v>
      </c>
      <c r="D22" s="358" t="s">
        <v>526</v>
      </c>
    </row>
    <row r="23" s="1" customFormat="true" ht="15" hidden="false" customHeight="false" outlineLevel="0" collapsed="false">
      <c r="A23" s="355" t="s">
        <v>500</v>
      </c>
      <c r="B23" s="361" t="n">
        <v>0</v>
      </c>
      <c r="C23" s="357" t="s">
        <v>527</v>
      </c>
      <c r="D23" s="358" t="s">
        <v>134</v>
      </c>
    </row>
    <row r="24" s="1" customFormat="true" ht="15" hidden="false" customHeight="false" outlineLevel="0" collapsed="false">
      <c r="A24" s="355" t="s">
        <v>502</v>
      </c>
      <c r="B24" s="361" t="n">
        <v>0</v>
      </c>
      <c r="C24" s="357" t="s">
        <v>528</v>
      </c>
      <c r="D24" s="358" t="s">
        <v>134</v>
      </c>
    </row>
    <row r="25" s="1" customFormat="true" ht="15" hidden="false" customHeight="false" outlineLevel="0" collapsed="false">
      <c r="A25" s="355" t="s">
        <v>504</v>
      </c>
      <c r="B25" s="361" t="n">
        <v>0</v>
      </c>
      <c r="C25" s="357" t="s">
        <v>529</v>
      </c>
      <c r="D25" s="358" t="s">
        <v>134</v>
      </c>
    </row>
    <row r="26" s="1" customFormat="true" ht="15" hidden="false" customHeight="false" outlineLevel="0" collapsed="false">
      <c r="A26" s="362" t="s">
        <v>530</v>
      </c>
      <c r="B26" s="363" t="n">
        <f aca="false">B22*B23</f>
        <v>0</v>
      </c>
      <c r="C26" s="364" t="s">
        <v>531</v>
      </c>
      <c r="D26" s="365" t="s">
        <v>532</v>
      </c>
    </row>
    <row r="27" s="1" customFormat="true" ht="30" hidden="false" customHeight="true" outlineLevel="0" collapsed="false">
      <c r="A27" s="351" t="s">
        <v>533</v>
      </c>
      <c r="B27" s="352"/>
      <c r="C27" s="353"/>
      <c r="D27" s="354"/>
    </row>
    <row r="28" s="1" customFormat="true" ht="15" hidden="false" customHeight="false" outlineLevel="0" collapsed="false">
      <c r="A28" s="355" t="s">
        <v>534</v>
      </c>
      <c r="B28" s="356" t="n">
        <v>0</v>
      </c>
      <c r="C28" s="357" t="s">
        <v>535</v>
      </c>
      <c r="D28" s="358" t="s">
        <v>134</v>
      </c>
    </row>
    <row r="29" s="1" customFormat="true" ht="15" hidden="false" customHeight="false" outlineLevel="0" collapsed="false">
      <c r="A29" s="355" t="s">
        <v>536</v>
      </c>
      <c r="B29" s="370" t="n">
        <v>0</v>
      </c>
      <c r="C29" s="357" t="s">
        <v>537</v>
      </c>
      <c r="D29" s="358" t="s">
        <v>134</v>
      </c>
    </row>
    <row r="30" s="1" customFormat="true" ht="15" hidden="false" customHeight="false" outlineLevel="0" collapsed="false">
      <c r="A30" s="355" t="s">
        <v>538</v>
      </c>
      <c r="B30" s="360" t="n">
        <f aca="false">B28*B29*12</f>
        <v>0</v>
      </c>
      <c r="C30" s="357" t="s">
        <v>539</v>
      </c>
      <c r="D30" s="358" t="s">
        <v>540</v>
      </c>
    </row>
    <row r="31" s="1" customFormat="true" ht="30" hidden="false" customHeight="true" outlineLevel="0" collapsed="false">
      <c r="A31" s="355" t="s">
        <v>495</v>
      </c>
      <c r="B31" s="361" t="n">
        <v>0</v>
      </c>
      <c r="C31" s="357" t="s">
        <v>496</v>
      </c>
      <c r="D31" s="358" t="s">
        <v>134</v>
      </c>
    </row>
    <row r="32" s="1" customFormat="true" ht="15" hidden="false" customHeight="false" outlineLevel="0" collapsed="false">
      <c r="A32" s="355" t="s">
        <v>541</v>
      </c>
      <c r="B32" s="360" t="n">
        <f aca="false">B30*B31</f>
        <v>0</v>
      </c>
      <c r="C32" s="357" t="s">
        <v>542</v>
      </c>
      <c r="D32" s="358" t="s">
        <v>543</v>
      </c>
    </row>
    <row r="33" s="1" customFormat="true" ht="15" hidden="false" customHeight="false" outlineLevel="0" collapsed="false">
      <c r="A33" s="355" t="s">
        <v>500</v>
      </c>
      <c r="B33" s="361" t="n">
        <v>0</v>
      </c>
      <c r="C33" s="357" t="s">
        <v>544</v>
      </c>
      <c r="D33" s="358" t="s">
        <v>134</v>
      </c>
    </row>
    <row r="34" s="1" customFormat="true" ht="15" hidden="false" customHeight="false" outlineLevel="0" collapsed="false">
      <c r="A34" s="355" t="s">
        <v>502</v>
      </c>
      <c r="B34" s="361" t="n">
        <v>0</v>
      </c>
      <c r="C34" s="357" t="s">
        <v>545</v>
      </c>
      <c r="D34" s="358" t="s">
        <v>134</v>
      </c>
    </row>
    <row r="35" s="1" customFormat="true" ht="15" hidden="false" customHeight="false" outlineLevel="0" collapsed="false">
      <c r="A35" s="355" t="s">
        <v>504</v>
      </c>
      <c r="B35" s="361" t="n">
        <v>0</v>
      </c>
      <c r="C35" s="357" t="s">
        <v>546</v>
      </c>
      <c r="D35" s="358" t="s">
        <v>134</v>
      </c>
    </row>
    <row r="36" s="1" customFormat="true" ht="15" hidden="false" customHeight="false" outlineLevel="0" collapsed="false">
      <c r="A36" s="362" t="s">
        <v>547</v>
      </c>
      <c r="B36" s="363" t="n">
        <f aca="false">B32*B33</f>
        <v>0</v>
      </c>
      <c r="C36" s="364" t="s">
        <v>548</v>
      </c>
      <c r="D36" s="365" t="s">
        <v>549</v>
      </c>
    </row>
    <row r="37" s="1" customFormat="true" ht="30" hidden="false" customHeight="true" outlineLevel="0" collapsed="false">
      <c r="A37" s="351" t="s">
        <v>550</v>
      </c>
      <c r="B37" s="352"/>
      <c r="C37" s="353"/>
      <c r="D37" s="354"/>
    </row>
    <row r="38" s="1" customFormat="true" ht="15" hidden="false" customHeight="false" outlineLevel="0" collapsed="false">
      <c r="A38" s="355" t="s">
        <v>551</v>
      </c>
      <c r="B38" s="356" t="n">
        <v>0</v>
      </c>
      <c r="C38" s="357" t="s">
        <v>552</v>
      </c>
      <c r="D38" s="358" t="s">
        <v>134</v>
      </c>
    </row>
    <row r="39" s="1" customFormat="true" ht="15" hidden="false" customHeight="false" outlineLevel="0" collapsed="false">
      <c r="A39" s="355" t="s">
        <v>553</v>
      </c>
      <c r="B39" s="370" t="n">
        <v>0</v>
      </c>
      <c r="C39" s="357" t="s">
        <v>554</v>
      </c>
      <c r="D39" s="358" t="s">
        <v>134</v>
      </c>
    </row>
    <row r="40" s="1" customFormat="true" ht="15" hidden="false" customHeight="false" outlineLevel="0" collapsed="false">
      <c r="A40" s="355" t="s">
        <v>555</v>
      </c>
      <c r="B40" s="360" t="n">
        <f aca="false">B38*B39*12</f>
        <v>0</v>
      </c>
      <c r="C40" s="357" t="s">
        <v>556</v>
      </c>
      <c r="D40" s="358" t="s">
        <v>557</v>
      </c>
    </row>
    <row r="41" s="1" customFormat="true" ht="30" hidden="false" customHeight="true" outlineLevel="0" collapsed="false">
      <c r="A41" s="355" t="s">
        <v>495</v>
      </c>
      <c r="B41" s="361" t="n">
        <v>0</v>
      </c>
      <c r="C41" s="357" t="s">
        <v>496</v>
      </c>
      <c r="D41" s="358" t="s">
        <v>134</v>
      </c>
    </row>
    <row r="42" s="1" customFormat="true" ht="15" hidden="false" customHeight="false" outlineLevel="0" collapsed="false">
      <c r="A42" s="355" t="s">
        <v>558</v>
      </c>
      <c r="B42" s="360" t="n">
        <f aca="false">B40*B41</f>
        <v>0</v>
      </c>
      <c r="C42" s="357" t="s">
        <v>542</v>
      </c>
      <c r="D42" s="358" t="s">
        <v>559</v>
      </c>
    </row>
    <row r="43" s="1" customFormat="true" ht="15" hidden="false" customHeight="false" outlineLevel="0" collapsed="false">
      <c r="A43" s="355" t="s">
        <v>500</v>
      </c>
      <c r="B43" s="361" t="n">
        <v>0</v>
      </c>
      <c r="C43" s="357" t="s">
        <v>560</v>
      </c>
      <c r="D43" s="358" t="s">
        <v>134</v>
      </c>
    </row>
    <row r="44" s="1" customFormat="true" ht="15" hidden="false" customHeight="false" outlineLevel="0" collapsed="false">
      <c r="A44" s="355" t="s">
        <v>502</v>
      </c>
      <c r="B44" s="361" t="n">
        <v>0</v>
      </c>
      <c r="C44" s="357" t="s">
        <v>561</v>
      </c>
      <c r="D44" s="358" t="s">
        <v>134</v>
      </c>
    </row>
    <row r="45" s="1" customFormat="true" ht="15" hidden="false" customHeight="false" outlineLevel="0" collapsed="false">
      <c r="A45" s="355" t="s">
        <v>504</v>
      </c>
      <c r="B45" s="361" t="n">
        <v>0</v>
      </c>
      <c r="C45" s="357" t="s">
        <v>562</v>
      </c>
      <c r="D45" s="358" t="s">
        <v>134</v>
      </c>
    </row>
    <row r="46" s="1" customFormat="true" ht="15" hidden="false" customHeight="false" outlineLevel="0" collapsed="false">
      <c r="A46" s="362" t="s">
        <v>563</v>
      </c>
      <c r="B46" s="363" t="n">
        <f aca="false">B42*B43</f>
        <v>0</v>
      </c>
      <c r="C46" s="364" t="s">
        <v>564</v>
      </c>
      <c r="D46" s="365" t="s">
        <v>565</v>
      </c>
    </row>
    <row r="47" s="1" customFormat="true" ht="30" hidden="false" customHeight="true" outlineLevel="0" collapsed="false">
      <c r="A47" s="351" t="s">
        <v>566</v>
      </c>
      <c r="B47" s="368" t="n">
        <f aca="false">SUM(B6,B14,B22,B32,B42)</f>
        <v>0</v>
      </c>
      <c r="C47" s="353" t="s">
        <v>567</v>
      </c>
      <c r="D47" s="354" t="s">
        <v>568</v>
      </c>
    </row>
    <row r="48" s="1" customFormat="true" ht="15" hidden="false" customHeight="false" outlineLevel="0" collapsed="false">
      <c r="A48" s="369" t="s">
        <v>569</v>
      </c>
      <c r="B48" s="371" t="n">
        <f aca="false">SUM(B10,B18,B26,B36,B46)</f>
        <v>0</v>
      </c>
      <c r="C48" s="372" t="s">
        <v>570</v>
      </c>
      <c r="D48" s="358" t="s">
        <v>571</v>
      </c>
    </row>
    <row r="49" s="1" customFormat="true" ht="15" hidden="false" customHeight="false" outlineLevel="0" collapsed="false">
      <c r="A49" s="369" t="s">
        <v>572</v>
      </c>
      <c r="B49" s="371" t="n">
        <f aca="false">(B6*B8)+(B14*B16)+(B22*B24)+(B32*B34)+(B42*B44)</f>
        <v>0</v>
      </c>
      <c r="C49" s="372" t="s">
        <v>573</v>
      </c>
      <c r="D49" s="358" t="s">
        <v>574</v>
      </c>
    </row>
    <row r="50" s="30" customFormat="true" ht="19.5" hidden="false" customHeight="true" outlineLevel="0" collapsed="false">
      <c r="A50" s="373" t="s">
        <v>575</v>
      </c>
      <c r="B50" s="374" t="n">
        <f aca="false">(B6*B9)+(B14*B17)+(B22*B25)+(B32*B35)+(B42*B45)</f>
        <v>0</v>
      </c>
      <c r="C50" s="375" t="s">
        <v>576</v>
      </c>
      <c r="D50" s="376" t="s">
        <v>577</v>
      </c>
    </row>
    <row r="51" customFormat="false" ht="30" hidden="false" customHeight="true" outlineLevel="0" collapsed="false">
      <c r="A51" s="191" t="s">
        <v>578</v>
      </c>
      <c r="B51" s="194"/>
      <c r="C51" s="194"/>
      <c r="D51" s="194"/>
    </row>
    <row r="52" customFormat="false" ht="15" hidden="false" customHeight="false" outlineLevel="0" collapsed="false">
      <c r="A52" s="163" t="s">
        <v>579</v>
      </c>
      <c r="B52" s="194"/>
      <c r="C52" s="194"/>
      <c r="D52" s="194"/>
    </row>
    <row r="53" customFormat="false" ht="15" hidden="false" customHeight="false" outlineLevel="0" collapsed="false">
      <c r="A53" s="193" t="s">
        <v>580</v>
      </c>
      <c r="B53" s="194"/>
      <c r="C53" s="194"/>
      <c r="D53" s="194"/>
    </row>
    <row r="54" customFormat="false" ht="15" hidden="false" customHeight="false" outlineLevel="0" collapsed="false">
      <c r="A54" s="193" t="s">
        <v>581</v>
      </c>
      <c r="B54" s="194"/>
      <c r="C54" s="194"/>
      <c r="D54" s="194"/>
    </row>
    <row r="55" s="378" customFormat="true" ht="30" hidden="false" customHeight="true" outlineLevel="0" collapsed="false">
      <c r="A55" s="129" t="s">
        <v>582</v>
      </c>
      <c r="B55" s="377"/>
      <c r="C55" s="377"/>
      <c r="D55" s="377"/>
    </row>
    <row r="56" customFormat="false" ht="15" hidden="false" customHeight="false" outlineLevel="0" collapsed="false">
      <c r="A56" s="163" t="s">
        <v>583</v>
      </c>
      <c r="B56" s="194"/>
      <c r="C56" s="194"/>
      <c r="D56" s="194"/>
    </row>
    <row r="57" customFormat="false" ht="15" hidden="false" customHeight="false" outlineLevel="0" collapsed="false">
      <c r="A57" s="163" t="s">
        <v>584</v>
      </c>
      <c r="B57" s="194"/>
      <c r="C57" s="194"/>
      <c r="D57" s="194"/>
    </row>
    <row r="58" customFormat="false" ht="15" hidden="false" customHeight="false" outlineLevel="0" collapsed="false">
      <c r="A58" s="163" t="s">
        <v>585</v>
      </c>
      <c r="B58" s="194"/>
      <c r="C58" s="194"/>
      <c r="D58" s="194"/>
    </row>
    <row r="59" s="338" customFormat="true" ht="30" hidden="false" customHeight="true" outlineLevel="0" collapsed="false">
      <c r="A59" s="129" t="s">
        <v>586</v>
      </c>
      <c r="B59" s="129"/>
      <c r="C59" s="129"/>
      <c r="D59" s="129"/>
    </row>
    <row r="60" customFormat="false" ht="15" hidden="false" customHeight="false" outlineLevel="0" collapsed="false">
      <c r="A60" s="163" t="s">
        <v>587</v>
      </c>
      <c r="B60" s="194"/>
      <c r="C60" s="194"/>
      <c r="D60" s="194"/>
    </row>
    <row r="61" customFormat="false" ht="15" hidden="false" customHeight="false" outlineLevel="0" collapsed="false">
      <c r="A61" s="339" t="s">
        <v>588</v>
      </c>
      <c r="B61" s="194"/>
      <c r="C61" s="194"/>
      <c r="D61" s="194"/>
    </row>
    <row r="62" customFormat="false" ht="15" hidden="false" customHeight="false" outlineLevel="0" collapsed="false">
      <c r="A62" s="163" t="s">
        <v>589</v>
      </c>
      <c r="B62" s="194"/>
      <c r="C62" s="194"/>
      <c r="D62" s="194"/>
    </row>
    <row r="63" customFormat="false" ht="15" hidden="false" customHeight="false" outlineLevel="0" collapsed="false">
      <c r="A63" s="163" t="s">
        <v>590</v>
      </c>
      <c r="B63" s="194"/>
      <c r="C63" s="194"/>
      <c r="D63" s="194"/>
    </row>
    <row r="64" customFormat="false" ht="15" hidden="false" customHeight="false" outlineLevel="0" collapsed="false">
      <c r="A64" s="163" t="s">
        <v>591</v>
      </c>
      <c r="B64" s="194"/>
      <c r="C64" s="194"/>
      <c r="D64" s="194"/>
    </row>
    <row r="65" customFormat="false" ht="19.5" hidden="false" customHeight="true" outlineLevel="0" collapsed="false">
      <c r="A65" s="163" t="s">
        <v>592</v>
      </c>
      <c r="B65" s="194"/>
      <c r="C65" s="194"/>
      <c r="D65" s="194"/>
    </row>
    <row r="66" customFormat="false" ht="30" hidden="false" customHeight="true" outlineLevel="0" collapsed="false">
      <c r="A66" s="199" t="s">
        <v>299</v>
      </c>
      <c r="B66" s="194"/>
      <c r="C66" s="379"/>
      <c r="D66" s="194"/>
    </row>
    <row r="67" customFormat="false" ht="15" hidden="false" customHeight="false" outlineLevel="0" collapsed="false">
      <c r="A67" s="201" t="s">
        <v>593</v>
      </c>
      <c r="B67" s="194"/>
      <c r="C67" s="194"/>
      <c r="D67" s="194"/>
    </row>
    <row r="68" customFormat="false" ht="12" hidden="true" customHeight="false" outlineLevel="0" collapsed="false">
      <c r="A68" s="380" t="s">
        <v>62</v>
      </c>
      <c r="B68" s="194"/>
      <c r="C68" s="194"/>
      <c r="D68" s="194"/>
    </row>
    <row r="69" customFormat="false" ht="15" hidden="false" customHeight="false" outlineLevel="0" collapsed="false">
      <c r="A69" s="206"/>
      <c r="B69" s="206"/>
      <c r="C69" s="206"/>
      <c r="D69" s="206"/>
    </row>
  </sheetData>
  <hyperlinks>
    <hyperlink ref="A67" r:id="rId1" display=" • Alternative Payment Models: https://integrationacademy.ahrq.gov/products/playbooks/financing-toolkit/planning-your-ibh-funding-mix/arrangements-with-payers"/>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tableParts>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6" activeCellId="0" sqref="A16"/>
    </sheetView>
  </sheetViews>
  <sheetFormatPr defaultColWidth="12.5703125" defaultRowHeight="15.75" zeroHeight="false" outlineLevelRow="0" outlineLevelCol="0"/>
  <cols>
    <col collapsed="false" customWidth="true" hidden="false" outlineLevel="0" max="1" min="1" style="27" width="63.85"/>
    <col collapsed="false" customWidth="true" hidden="false" outlineLevel="0" max="2" min="2" style="27" width="18.29"/>
    <col collapsed="false" customWidth="true" hidden="false" outlineLevel="0" max="3" min="3" style="27" width="133.42"/>
    <col collapsed="false" customWidth="true" hidden="false" outlineLevel="0" max="4" min="4" style="27" width="49.14"/>
    <col collapsed="false" customWidth="false" hidden="false" outlineLevel="0" max="16384" min="5" style="27" width="12.57"/>
  </cols>
  <sheetData>
    <row r="1" s="385" customFormat="true" ht="21" hidden="false" customHeight="true" outlineLevel="0" collapsed="false">
      <c r="A1" s="381" t="s">
        <v>594</v>
      </c>
      <c r="B1" s="382"/>
      <c r="C1" s="383"/>
      <c r="D1" s="384"/>
    </row>
    <row r="2" s="30" customFormat="true" ht="15.75" hidden="false" customHeight="true" outlineLevel="0" collapsed="false">
      <c r="A2" s="31" t="s">
        <v>63</v>
      </c>
      <c r="B2" s="214" t="s">
        <v>64</v>
      </c>
      <c r="C2" s="34" t="s">
        <v>65</v>
      </c>
      <c r="D2" s="31" t="s">
        <v>66</v>
      </c>
    </row>
    <row r="3" s="30" customFormat="true" ht="30.75" hidden="false" customHeight="true" outlineLevel="0" collapsed="false">
      <c r="A3" s="39" t="s">
        <v>595</v>
      </c>
      <c r="B3" s="386" t="n">
        <v>0</v>
      </c>
      <c r="C3" s="106" t="s">
        <v>596</v>
      </c>
      <c r="D3" s="387" t="s">
        <v>134</v>
      </c>
    </row>
    <row r="4" s="30" customFormat="true" ht="30.75" hidden="false" customHeight="true" outlineLevel="0" collapsed="false">
      <c r="A4" s="388" t="s">
        <v>597</v>
      </c>
      <c r="B4" s="389" t="n">
        <v>0</v>
      </c>
      <c r="C4" s="110" t="s">
        <v>598</v>
      </c>
      <c r="D4" s="390" t="s">
        <v>134</v>
      </c>
    </row>
    <row r="5" s="30" customFormat="true" ht="30.75" hidden="false" customHeight="true" outlineLevel="0" collapsed="false">
      <c r="A5" s="388" t="s">
        <v>599</v>
      </c>
      <c r="B5" s="389" t="n">
        <v>0</v>
      </c>
      <c r="C5" s="110" t="s">
        <v>600</v>
      </c>
      <c r="D5" s="390" t="s">
        <v>134</v>
      </c>
    </row>
    <row r="6" s="30" customFormat="true" ht="30.75" hidden="false" customHeight="true" outlineLevel="0" collapsed="false">
      <c r="A6" s="388" t="s">
        <v>601</v>
      </c>
      <c r="B6" s="389" t="n">
        <v>0</v>
      </c>
      <c r="C6" s="110" t="s">
        <v>602</v>
      </c>
      <c r="D6" s="390" t="s">
        <v>134</v>
      </c>
    </row>
    <row r="7" s="30" customFormat="true" ht="30.75" hidden="false" customHeight="true" outlineLevel="0" collapsed="false">
      <c r="A7" s="107" t="s">
        <v>603</v>
      </c>
      <c r="B7" s="391" t="n">
        <v>0</v>
      </c>
      <c r="C7" s="110" t="s">
        <v>604</v>
      </c>
      <c r="D7" s="392" t="s">
        <v>134</v>
      </c>
    </row>
    <row r="8" s="30" customFormat="true" ht="30.75" hidden="false" customHeight="true" outlineLevel="0" collapsed="false">
      <c r="A8" s="393" t="s">
        <v>605</v>
      </c>
      <c r="B8" s="394" t="n">
        <f aca="false">SUM(B3:B7)</f>
        <v>0</v>
      </c>
      <c r="C8" s="395" t="s">
        <v>606</v>
      </c>
      <c r="D8" s="396" t="s">
        <v>607</v>
      </c>
    </row>
    <row r="9" customFormat="false" ht="30" hidden="false" customHeight="true" outlineLevel="0" collapsed="false">
      <c r="A9" s="191" t="s">
        <v>608</v>
      </c>
      <c r="B9" s="81"/>
      <c r="C9" s="81"/>
      <c r="D9" s="81"/>
    </row>
    <row r="10" customFormat="false" ht="15.75" hidden="false" customHeight="true" outlineLevel="0" collapsed="false">
      <c r="A10" s="152" t="s">
        <v>609</v>
      </c>
      <c r="B10" s="81"/>
      <c r="C10" s="81"/>
      <c r="D10" s="81"/>
    </row>
    <row r="11" customFormat="false" ht="15.75" hidden="false" customHeight="true" outlineLevel="0" collapsed="false">
      <c r="A11" s="152" t="s">
        <v>610</v>
      </c>
      <c r="B11" s="81"/>
      <c r="C11" s="81"/>
      <c r="D11" s="81"/>
    </row>
    <row r="12" customFormat="false" ht="15.75" hidden="false" customHeight="true" outlineLevel="0" collapsed="false">
      <c r="A12" s="197" t="s">
        <v>611</v>
      </c>
      <c r="B12" s="81"/>
      <c r="C12" s="81"/>
      <c r="D12" s="81"/>
    </row>
    <row r="13" customFormat="false" ht="15.75" hidden="false" customHeight="true" outlineLevel="0" collapsed="false">
      <c r="A13" s="86" t="s">
        <v>612</v>
      </c>
      <c r="B13" s="81"/>
      <c r="C13" s="81"/>
      <c r="D13" s="81"/>
    </row>
    <row r="14" s="378" customFormat="true" ht="30" hidden="false" customHeight="true" outlineLevel="0" collapsed="false">
      <c r="A14" s="377" t="s">
        <v>299</v>
      </c>
      <c r="B14" s="377"/>
      <c r="C14" s="377"/>
      <c r="D14" s="377"/>
    </row>
    <row r="15" s="30" customFormat="true" ht="15" hidden="false" customHeight="false" outlineLevel="0" collapsed="false">
      <c r="A15" s="201" t="s">
        <v>613</v>
      </c>
      <c r="B15" s="87"/>
      <c r="C15" s="88"/>
      <c r="D15" s="80"/>
    </row>
    <row r="16" customFormat="false" ht="15.75" hidden="false" customHeight="true" outlineLevel="0" collapsed="false">
      <c r="A16" s="201" t="s">
        <v>614</v>
      </c>
      <c r="B16" s="81"/>
      <c r="C16" s="81"/>
      <c r="D16" s="81"/>
    </row>
    <row r="17" customFormat="false" ht="15.75" hidden="true" customHeight="true" outlineLevel="0" collapsed="false">
      <c r="A17" s="397" t="s">
        <v>62</v>
      </c>
      <c r="B17" s="81"/>
      <c r="C17" s="81"/>
      <c r="D17" s="81"/>
    </row>
    <row r="18" customFormat="false" ht="15.75" hidden="false" customHeight="true" outlineLevel="0" collapsed="false">
      <c r="A18" s="383"/>
      <c r="B18" s="383"/>
      <c r="C18" s="383"/>
      <c r="D18" s="383"/>
    </row>
  </sheetData>
  <hyperlinks>
    <hyperlink ref="A15" r:id="rId1" display=" • Grants &amp; Gifts:https://integrationacademy.ahrq.gov/products/playbooks/financing-toolkit/planning-your-ibh-funding-mix/grants-and-gifts"/>
    <hyperlink ref="A16" r:id="rId2" display=" • Graduate Medical Education Funds: https://integrationacademy.ahrq.gov/products/playbooks/financing-toolkit/planning-your-ibh-funding-mix/graduate-medical-education-funds"/>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tableParts>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4" activeCellId="0" sqref="A14"/>
    </sheetView>
  </sheetViews>
  <sheetFormatPr defaultColWidth="10.84765625" defaultRowHeight="12" zeroHeight="false" outlineLevelRow="0" outlineLevelCol="0"/>
  <cols>
    <col collapsed="false" customWidth="true" hidden="false" outlineLevel="0" max="1" min="1" style="27" width="49.14"/>
    <col collapsed="false" customWidth="true" hidden="false" outlineLevel="0" max="2" min="2" style="27" width="18.29"/>
    <col collapsed="false" customWidth="true" hidden="false" outlineLevel="0" max="3" min="3" style="27" width="99.15"/>
    <col collapsed="false" customWidth="true" hidden="false" outlineLevel="0" max="4" min="4" style="27" width="27.86"/>
    <col collapsed="false" customWidth="false" hidden="false" outlineLevel="0" max="16384" min="5" style="27" width="10.85"/>
  </cols>
  <sheetData>
    <row r="1" s="30" customFormat="true" ht="19.5" hidden="false" customHeight="false" outlineLevel="0" collapsed="false">
      <c r="A1" s="381" t="s">
        <v>45</v>
      </c>
      <c r="B1" s="398"/>
      <c r="C1" s="91"/>
      <c r="D1" s="92"/>
    </row>
    <row r="2" s="30" customFormat="true" ht="15" hidden="false" customHeight="false" outlineLevel="0" collapsed="false">
      <c r="A2" s="31" t="s">
        <v>63</v>
      </c>
      <c r="B2" s="214" t="s">
        <v>64</v>
      </c>
      <c r="C2" s="101" t="s">
        <v>65</v>
      </c>
      <c r="D2" s="31" t="s">
        <v>66</v>
      </c>
    </row>
    <row r="3" s="1" customFormat="true" ht="30.75" hidden="false" customHeight="true" outlineLevel="0" collapsed="false">
      <c r="A3" s="399" t="s">
        <v>615</v>
      </c>
      <c r="B3" s="386" t="n">
        <v>0</v>
      </c>
      <c r="C3" s="41" t="s">
        <v>616</v>
      </c>
      <c r="D3" s="400" t="s">
        <v>134</v>
      </c>
    </row>
    <row r="4" s="30" customFormat="true" ht="30.75" hidden="false" customHeight="true" outlineLevel="0" collapsed="false">
      <c r="A4" s="401" t="s">
        <v>617</v>
      </c>
      <c r="B4" s="389" t="n">
        <f aca="false">'B. Volume &amp; Capacity'!B10</f>
        <v>0</v>
      </c>
      <c r="C4" s="112" t="s">
        <v>616</v>
      </c>
      <c r="D4" s="402" t="s">
        <v>134</v>
      </c>
    </row>
    <row r="5" s="30" customFormat="true" ht="30.75" hidden="false" customHeight="true" outlineLevel="0" collapsed="false">
      <c r="A5" s="401" t="s">
        <v>618</v>
      </c>
      <c r="B5" s="389" t="n">
        <v>0</v>
      </c>
      <c r="C5" s="112" t="s">
        <v>616</v>
      </c>
      <c r="D5" s="402" t="s">
        <v>134</v>
      </c>
    </row>
    <row r="6" s="30" customFormat="true" ht="30.75" hidden="false" customHeight="true" outlineLevel="0" collapsed="false">
      <c r="A6" s="401" t="s">
        <v>619</v>
      </c>
      <c r="B6" s="389" t="n">
        <v>0</v>
      </c>
      <c r="C6" s="112" t="s">
        <v>616</v>
      </c>
      <c r="D6" s="402" t="s">
        <v>134</v>
      </c>
    </row>
    <row r="7" s="30" customFormat="true" ht="30.75" hidden="false" customHeight="true" outlineLevel="0" collapsed="false">
      <c r="A7" s="401" t="s">
        <v>620</v>
      </c>
      <c r="B7" s="403" t="n">
        <v>0</v>
      </c>
      <c r="C7" s="112" t="s">
        <v>616</v>
      </c>
      <c r="D7" s="402" t="s">
        <v>134</v>
      </c>
    </row>
    <row r="8" s="1" customFormat="true" ht="30.75" hidden="false" customHeight="true" outlineLevel="0" collapsed="false">
      <c r="A8" s="404" t="s">
        <v>87</v>
      </c>
      <c r="B8" s="405" t="n">
        <f aca="false">SUM(B3:B7)</f>
        <v>0</v>
      </c>
      <c r="C8" s="45" t="s">
        <v>621</v>
      </c>
      <c r="D8" s="118" t="s">
        <v>622</v>
      </c>
    </row>
    <row r="9" s="408" customFormat="true" ht="30" hidden="false" customHeight="true" outlineLevel="0" collapsed="false">
      <c r="A9" s="406" t="s">
        <v>623</v>
      </c>
      <c r="B9" s="407"/>
      <c r="C9" s="407"/>
      <c r="D9" s="407"/>
    </row>
    <row r="10" customFormat="false" ht="15" hidden="false" customHeight="false" outlineLevel="0" collapsed="false">
      <c r="A10" s="80" t="s">
        <v>624</v>
      </c>
      <c r="B10" s="81"/>
      <c r="C10" s="81"/>
      <c r="D10" s="81"/>
    </row>
    <row r="11" customFormat="false" ht="15" hidden="false" customHeight="false" outlineLevel="0" collapsed="false">
      <c r="A11" s="80" t="s">
        <v>625</v>
      </c>
      <c r="B11" s="81"/>
      <c r="C11" s="81"/>
      <c r="D11" s="81"/>
    </row>
    <row r="12" customFormat="false" ht="15" hidden="false" customHeight="false" outlineLevel="0" collapsed="false">
      <c r="A12" s="80" t="s">
        <v>626</v>
      </c>
      <c r="B12" s="81"/>
      <c r="C12" s="81"/>
      <c r="D12" s="81"/>
    </row>
    <row r="13" s="199" customFormat="true" ht="30" hidden="false" customHeight="true" outlineLevel="0" collapsed="false">
      <c r="A13" s="347" t="s">
        <v>299</v>
      </c>
      <c r="B13" s="347"/>
      <c r="C13" s="347"/>
      <c r="D13" s="347"/>
    </row>
    <row r="14" customFormat="false" ht="25.5" hidden="false" customHeight="true" outlineLevel="0" collapsed="false">
      <c r="A14" s="409" t="s">
        <v>627</v>
      </c>
      <c r="B14" s="87"/>
      <c r="C14" s="88"/>
      <c r="D14" s="80"/>
    </row>
    <row r="15" customFormat="false" ht="15" hidden="true" customHeight="false" outlineLevel="0" collapsed="false">
      <c r="A15" s="397" t="s">
        <v>62</v>
      </c>
      <c r="B15" s="87"/>
      <c r="C15" s="88"/>
      <c r="D15" s="80"/>
    </row>
    <row r="16" customFormat="false" ht="15" hidden="false" customHeight="false" outlineLevel="0" collapsed="false">
      <c r="A16" s="91"/>
      <c r="B16" s="91"/>
      <c r="C16" s="91"/>
      <c r="D16" s="91"/>
    </row>
  </sheetData>
  <hyperlinks>
    <hyperlink ref="A14" r:id="rId1" display="  • Cross-Subsidization: https://integrationacademy.ahrq.gov/products/playbooks/financing-toolkit/planning-your-ibh-funding-mix/cross-subsidization"/>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tableParts>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5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51" activeCellId="0" sqref="A51"/>
    </sheetView>
  </sheetViews>
  <sheetFormatPr defaultColWidth="12.5703125" defaultRowHeight="12" zeroHeight="false" outlineLevelRow="0" outlineLevelCol="0"/>
  <cols>
    <col collapsed="false" customWidth="true" hidden="false" outlineLevel="0" max="1" min="1" style="27" width="63.85"/>
    <col collapsed="false" customWidth="true" hidden="false" outlineLevel="0" max="2" min="2" style="27" width="18.29"/>
    <col collapsed="false" customWidth="true" hidden="false" outlineLevel="0" max="3" min="3" style="27" width="169.85"/>
    <col collapsed="false" customWidth="true" hidden="false" outlineLevel="0" max="4" min="4" style="27" width="129.57"/>
    <col collapsed="false" customWidth="false" hidden="false" outlineLevel="0" max="16384" min="5" style="27" width="12.57"/>
  </cols>
  <sheetData>
    <row r="1" s="30" customFormat="true" ht="20.25" hidden="false" customHeight="false" outlineLevel="0" collapsed="false">
      <c r="A1" s="410" t="s">
        <v>47</v>
      </c>
      <c r="B1" s="398"/>
      <c r="C1" s="91"/>
      <c r="D1" s="92"/>
    </row>
    <row r="2" s="30" customFormat="true" ht="15.75" hidden="false" customHeight="false" outlineLevel="0" collapsed="false">
      <c r="A2" s="31" t="s">
        <v>63</v>
      </c>
      <c r="B2" s="214" t="s">
        <v>64</v>
      </c>
      <c r="C2" s="34" t="s">
        <v>65</v>
      </c>
      <c r="D2" s="31" t="s">
        <v>66</v>
      </c>
    </row>
    <row r="3" s="30" customFormat="true" ht="15" hidden="false" customHeight="false" outlineLevel="0" collapsed="false">
      <c r="A3" s="411" t="s">
        <v>628</v>
      </c>
      <c r="B3" s="412"/>
      <c r="C3" s="102"/>
      <c r="D3" s="411"/>
      <c r="E3" s="413"/>
      <c r="F3" s="413"/>
      <c r="G3" s="413"/>
      <c r="H3" s="413"/>
      <c r="I3" s="413"/>
      <c r="J3" s="413"/>
      <c r="K3" s="413"/>
      <c r="L3" s="413"/>
      <c r="M3" s="413"/>
      <c r="N3" s="413"/>
      <c r="O3" s="413"/>
      <c r="P3" s="413"/>
      <c r="Q3" s="413"/>
      <c r="R3" s="413"/>
      <c r="S3" s="413"/>
      <c r="T3" s="413"/>
      <c r="U3" s="413"/>
      <c r="V3" s="413"/>
      <c r="W3" s="413"/>
      <c r="X3" s="413"/>
    </row>
    <row r="4" s="30" customFormat="true" ht="15" hidden="false" customHeight="false" outlineLevel="0" collapsed="false">
      <c r="A4" s="157" t="s">
        <v>629</v>
      </c>
      <c r="B4" s="414"/>
      <c r="C4" s="42"/>
      <c r="D4" s="387"/>
    </row>
    <row r="5" s="30" customFormat="true" ht="15" hidden="false" customHeight="false" outlineLevel="0" collapsed="false">
      <c r="A5" s="415" t="s">
        <v>630</v>
      </c>
      <c r="B5" s="416" t="n">
        <v>0</v>
      </c>
      <c r="C5" s="392" t="s">
        <v>631</v>
      </c>
      <c r="D5" s="390" t="s">
        <v>134</v>
      </c>
    </row>
    <row r="6" s="30" customFormat="true" ht="15" hidden="false" customHeight="false" outlineLevel="0" collapsed="false">
      <c r="A6" s="415" t="s">
        <v>147</v>
      </c>
      <c r="B6" s="416" t="n">
        <f aca="false">'B. Volume &amp; Capacity'!B10</f>
        <v>0</v>
      </c>
      <c r="C6" s="392" t="s">
        <v>632</v>
      </c>
      <c r="D6" s="390" t="s">
        <v>633</v>
      </c>
    </row>
    <row r="7" s="30" customFormat="true" ht="15" hidden="false" customHeight="false" outlineLevel="0" collapsed="false">
      <c r="A7" s="415" t="s">
        <v>634</v>
      </c>
      <c r="B7" s="416" t="n">
        <v>18</v>
      </c>
      <c r="C7" s="417" t="s">
        <v>635</v>
      </c>
      <c r="D7" s="390" t="s">
        <v>134</v>
      </c>
    </row>
    <row r="8" s="30" customFormat="true" ht="15" hidden="false" customHeight="false" outlineLevel="0" collapsed="false">
      <c r="A8" s="415" t="s">
        <v>636</v>
      </c>
      <c r="B8" s="416" t="n">
        <f aca="false">(B5*B6)/B7</f>
        <v>0</v>
      </c>
      <c r="C8" s="392" t="s">
        <v>637</v>
      </c>
      <c r="D8" s="390" t="s">
        <v>638</v>
      </c>
    </row>
    <row r="9" s="30" customFormat="true" ht="15" hidden="false" customHeight="false" outlineLevel="0" collapsed="false">
      <c r="A9" s="415" t="s">
        <v>639</v>
      </c>
      <c r="B9" s="418" t="n">
        <v>0</v>
      </c>
      <c r="C9" s="392" t="s">
        <v>640</v>
      </c>
      <c r="D9" s="390" t="s">
        <v>134</v>
      </c>
    </row>
    <row r="10" s="30" customFormat="true" ht="15" hidden="false" customHeight="false" outlineLevel="0" collapsed="false">
      <c r="A10" s="415" t="s">
        <v>641</v>
      </c>
      <c r="B10" s="419" t="n">
        <v>0</v>
      </c>
      <c r="C10" s="392" t="s">
        <v>642</v>
      </c>
      <c r="D10" s="390" t="s">
        <v>134</v>
      </c>
    </row>
    <row r="11" s="1" customFormat="true" ht="30.75" hidden="false" customHeight="true" outlineLevel="0" collapsed="false">
      <c r="A11" s="420" t="s">
        <v>90</v>
      </c>
      <c r="B11" s="421" t="n">
        <f aca="false">B8*B9*B10</f>
        <v>0</v>
      </c>
      <c r="C11" s="422" t="s">
        <v>643</v>
      </c>
      <c r="D11" s="422" t="s">
        <v>644</v>
      </c>
    </row>
    <row r="12" s="30" customFormat="true" ht="15" hidden="false" customHeight="false" outlineLevel="0" collapsed="false">
      <c r="A12" s="411" t="s">
        <v>645</v>
      </c>
      <c r="B12" s="412"/>
      <c r="C12" s="102"/>
      <c r="D12" s="411"/>
      <c r="E12" s="413"/>
      <c r="F12" s="413"/>
      <c r="G12" s="413"/>
      <c r="H12" s="413"/>
      <c r="I12" s="413"/>
      <c r="J12" s="413"/>
      <c r="K12" s="413"/>
      <c r="L12" s="413"/>
      <c r="M12" s="413"/>
      <c r="N12" s="413"/>
      <c r="O12" s="413"/>
      <c r="P12" s="413"/>
      <c r="Q12" s="413"/>
      <c r="R12" s="413"/>
      <c r="S12" s="413"/>
      <c r="T12" s="413"/>
      <c r="U12" s="413"/>
      <c r="V12" s="413"/>
      <c r="W12" s="413"/>
      <c r="X12" s="413"/>
    </row>
    <row r="13" s="30" customFormat="true" ht="15" hidden="false" customHeight="false" outlineLevel="0" collapsed="false">
      <c r="A13" s="157" t="s">
        <v>144</v>
      </c>
      <c r="B13" s="423"/>
      <c r="C13" s="42"/>
      <c r="D13" s="387"/>
    </row>
    <row r="14" s="30" customFormat="true" ht="15" hidden="false" customHeight="false" outlineLevel="0" collapsed="false">
      <c r="A14" s="424" t="s">
        <v>144</v>
      </c>
      <c r="B14" s="425" t="n">
        <f aca="false">'B. Volume &amp; Capacity'!B9</f>
        <v>0</v>
      </c>
      <c r="C14" s="392" t="s">
        <v>303</v>
      </c>
      <c r="D14" s="390" t="s">
        <v>304</v>
      </c>
    </row>
    <row r="15" s="1" customFormat="true" ht="30" hidden="false" customHeight="true" outlineLevel="0" collapsed="false">
      <c r="A15" s="369" t="s">
        <v>646</v>
      </c>
      <c r="B15" s="426"/>
      <c r="C15" s="357"/>
      <c r="D15" s="358"/>
    </row>
    <row r="16" s="30" customFormat="true" ht="15" hidden="false" customHeight="false" outlineLevel="0" collapsed="false">
      <c r="A16" s="415" t="s">
        <v>647</v>
      </c>
      <c r="B16" s="427" t="n">
        <v>0</v>
      </c>
      <c r="C16" s="392" t="s">
        <v>648</v>
      </c>
      <c r="D16" s="390" t="s">
        <v>134</v>
      </c>
    </row>
    <row r="17" s="30" customFormat="true" ht="15" hidden="false" customHeight="true" outlineLevel="0" collapsed="false">
      <c r="A17" s="415" t="s">
        <v>649</v>
      </c>
      <c r="B17" s="428" t="n">
        <v>0</v>
      </c>
      <c r="C17" s="392" t="s">
        <v>650</v>
      </c>
      <c r="D17" s="390" t="s">
        <v>134</v>
      </c>
    </row>
    <row r="18" s="30" customFormat="true" ht="15" hidden="false" customHeight="false" outlineLevel="0" collapsed="false">
      <c r="A18" s="415" t="s">
        <v>651</v>
      </c>
      <c r="B18" s="419" t="n">
        <v>0</v>
      </c>
      <c r="C18" s="392" t="s">
        <v>652</v>
      </c>
      <c r="D18" s="390" t="s">
        <v>134</v>
      </c>
    </row>
    <row r="19" s="30" customFormat="true" ht="15" hidden="false" customHeight="false" outlineLevel="0" collapsed="false">
      <c r="A19" s="429" t="s">
        <v>653</v>
      </c>
      <c r="B19" s="419" t="n">
        <f aca="false">B16*B17*B18*B14</f>
        <v>0</v>
      </c>
      <c r="C19" s="392" t="s">
        <v>654</v>
      </c>
      <c r="D19" s="390" t="s">
        <v>655</v>
      </c>
    </row>
    <row r="20" s="1" customFormat="true" ht="30" hidden="false" customHeight="true" outlineLevel="0" collapsed="false">
      <c r="A20" s="369" t="s">
        <v>656</v>
      </c>
      <c r="B20" s="426"/>
      <c r="C20" s="357"/>
      <c r="D20" s="358"/>
    </row>
    <row r="21" s="30" customFormat="true" ht="15" hidden="false" customHeight="true" outlineLevel="0" collapsed="false">
      <c r="A21" s="415" t="s">
        <v>657</v>
      </c>
      <c r="B21" s="427" t="n">
        <v>0</v>
      </c>
      <c r="C21" s="392" t="s">
        <v>658</v>
      </c>
      <c r="D21" s="390" t="s">
        <v>134</v>
      </c>
    </row>
    <row r="22" s="30" customFormat="true" ht="15" hidden="false" customHeight="false" outlineLevel="0" collapsed="false">
      <c r="A22" s="415" t="s">
        <v>659</v>
      </c>
      <c r="B22" s="419" t="n">
        <v>0</v>
      </c>
      <c r="C22" s="392" t="s">
        <v>660</v>
      </c>
      <c r="D22" s="390" t="s">
        <v>134</v>
      </c>
    </row>
    <row r="23" s="30" customFormat="true" ht="15" hidden="false" customHeight="true" outlineLevel="0" collapsed="false">
      <c r="A23" s="415" t="s">
        <v>661</v>
      </c>
      <c r="B23" s="428" t="n">
        <v>0</v>
      </c>
      <c r="C23" s="392" t="s">
        <v>662</v>
      </c>
      <c r="D23" s="390" t="s">
        <v>134</v>
      </c>
    </row>
    <row r="24" s="1" customFormat="true" ht="30" hidden="false" customHeight="true" outlineLevel="0" collapsed="false">
      <c r="A24" s="369" t="s">
        <v>663</v>
      </c>
      <c r="B24" s="356" t="n">
        <f aca="false">B21*B22*B23*B14</f>
        <v>0</v>
      </c>
      <c r="C24" s="357" t="s">
        <v>664</v>
      </c>
      <c r="D24" s="358" t="s">
        <v>665</v>
      </c>
    </row>
    <row r="25" s="1" customFormat="true" ht="30" hidden="false" customHeight="true" outlineLevel="0" collapsed="false">
      <c r="A25" s="393" t="s">
        <v>115</v>
      </c>
      <c r="B25" s="394" t="n">
        <f aca="false">SUM(B19,B24)</f>
        <v>0</v>
      </c>
      <c r="C25" s="395" t="s">
        <v>666</v>
      </c>
      <c r="D25" s="396" t="s">
        <v>667</v>
      </c>
    </row>
    <row r="26" customFormat="false" ht="30" hidden="false" customHeight="true" outlineLevel="0" collapsed="false">
      <c r="A26" s="430" t="s">
        <v>668</v>
      </c>
      <c r="B26" s="81"/>
      <c r="C26" s="81"/>
      <c r="D26" s="81"/>
    </row>
    <row r="27" customFormat="false" ht="15" hidden="false" customHeight="false" outlineLevel="0" collapsed="false">
      <c r="A27" s="80" t="s">
        <v>669</v>
      </c>
      <c r="B27" s="81"/>
      <c r="C27" s="81"/>
      <c r="D27" s="81"/>
    </row>
    <row r="28" customFormat="false" ht="15" hidden="false" customHeight="false" outlineLevel="0" collapsed="false">
      <c r="A28" s="83" t="s">
        <v>670</v>
      </c>
      <c r="B28" s="81"/>
      <c r="C28" s="81"/>
      <c r="D28" s="81"/>
    </row>
    <row r="29" customFormat="false" ht="15" hidden="false" customHeight="false" outlineLevel="0" collapsed="false">
      <c r="A29" s="86" t="s">
        <v>671</v>
      </c>
      <c r="B29" s="81"/>
      <c r="C29" s="81"/>
      <c r="D29" s="81"/>
    </row>
    <row r="30" customFormat="false" ht="15" hidden="false" customHeight="false" outlineLevel="0" collapsed="false">
      <c r="A30" s="132" t="s">
        <v>672</v>
      </c>
      <c r="B30" s="81"/>
      <c r="C30" s="81"/>
      <c r="D30" s="81"/>
    </row>
    <row r="31" customFormat="false" ht="15" hidden="false" customHeight="false" outlineLevel="0" collapsed="false">
      <c r="A31" s="89" t="s">
        <v>673</v>
      </c>
      <c r="B31" s="81"/>
      <c r="C31" s="81"/>
      <c r="D31" s="81"/>
    </row>
    <row r="32" customFormat="false" ht="19.5" hidden="false" customHeight="false" outlineLevel="0" collapsed="false">
      <c r="A32" s="80" t="s">
        <v>674</v>
      </c>
      <c r="B32" s="81"/>
      <c r="C32" s="81"/>
      <c r="D32" s="81"/>
    </row>
    <row r="33" customFormat="false" ht="19.5" hidden="false" customHeight="false" outlineLevel="0" collapsed="false">
      <c r="A33" s="80" t="s">
        <v>675</v>
      </c>
      <c r="B33" s="81"/>
      <c r="C33" s="81"/>
      <c r="D33" s="81"/>
    </row>
    <row r="34" customFormat="false" ht="19.5" hidden="false" customHeight="false" outlineLevel="0" collapsed="false">
      <c r="A34" s="80" t="s">
        <v>676</v>
      </c>
      <c r="B34" s="81"/>
      <c r="C34" s="81"/>
      <c r="D34" s="81"/>
    </row>
    <row r="35" customFormat="false" ht="15" hidden="false" customHeight="false" outlineLevel="0" collapsed="false">
      <c r="A35" s="132" t="s">
        <v>677</v>
      </c>
      <c r="B35" s="81"/>
      <c r="C35" s="81"/>
      <c r="D35" s="81"/>
    </row>
    <row r="36" customFormat="false" ht="15" hidden="false" customHeight="false" outlineLevel="0" collapsed="false">
      <c r="A36" s="80" t="s">
        <v>678</v>
      </c>
      <c r="B36" s="81"/>
      <c r="C36" s="81"/>
      <c r="D36" s="81"/>
    </row>
    <row r="37" customFormat="false" ht="15" hidden="false" customHeight="false" outlineLevel="0" collapsed="false">
      <c r="A37" s="89" t="s">
        <v>679</v>
      </c>
      <c r="B37" s="81"/>
      <c r="C37" s="81"/>
      <c r="D37" s="81"/>
    </row>
    <row r="38" customFormat="false" ht="15" hidden="false" customHeight="false" outlineLevel="0" collapsed="false">
      <c r="A38" s="80" t="s">
        <v>680</v>
      </c>
      <c r="B38" s="81"/>
      <c r="C38" s="81"/>
      <c r="D38" s="81"/>
    </row>
    <row r="39" customFormat="false" ht="15" hidden="false" customHeight="false" outlineLevel="0" collapsed="false">
      <c r="A39" s="80" t="s">
        <v>681</v>
      </c>
      <c r="B39" s="81"/>
      <c r="C39" s="81"/>
      <c r="D39" s="81"/>
    </row>
    <row r="40" customFormat="false" ht="15" hidden="false" customHeight="false" outlineLevel="0" collapsed="false">
      <c r="A40" s="80" t="s">
        <v>682</v>
      </c>
      <c r="B40" s="81"/>
      <c r="C40" s="81"/>
      <c r="D40" s="81"/>
    </row>
    <row r="41" s="30" customFormat="true" ht="15" hidden="false" customHeight="false" outlineLevel="0" collapsed="false">
      <c r="A41" s="80" t="s">
        <v>683</v>
      </c>
      <c r="B41" s="87"/>
      <c r="C41" s="88"/>
      <c r="D41" s="80"/>
    </row>
    <row r="42" s="1" customFormat="true" ht="30" hidden="false" customHeight="true" outlineLevel="0" collapsed="false">
      <c r="A42" s="129" t="s">
        <v>684</v>
      </c>
      <c r="B42" s="431"/>
      <c r="C42" s="130"/>
      <c r="D42" s="163"/>
    </row>
    <row r="43" customFormat="false" ht="15" hidden="false" customHeight="false" outlineLevel="0" collapsed="false">
      <c r="A43" s="80" t="s">
        <v>685</v>
      </c>
      <c r="B43" s="81"/>
      <c r="C43" s="81"/>
      <c r="D43" s="81"/>
    </row>
    <row r="44" s="30" customFormat="true" ht="15" hidden="false" customHeight="false" outlineLevel="0" collapsed="false">
      <c r="A44" s="80" t="s">
        <v>686</v>
      </c>
      <c r="B44" s="87"/>
      <c r="C44" s="88"/>
      <c r="D44" s="80"/>
    </row>
    <row r="45" s="30" customFormat="true" ht="15" hidden="false" customHeight="false" outlineLevel="0" collapsed="false">
      <c r="A45" s="80" t="s">
        <v>687</v>
      </c>
      <c r="B45" s="87"/>
      <c r="C45" s="88"/>
      <c r="D45" s="80"/>
    </row>
    <row r="46" s="30" customFormat="true" ht="30" hidden="false" customHeight="true" outlineLevel="0" collapsed="false">
      <c r="A46" s="129" t="s">
        <v>688</v>
      </c>
      <c r="B46" s="87"/>
      <c r="C46" s="88"/>
      <c r="D46" s="80"/>
    </row>
    <row r="47" customFormat="false" ht="15" hidden="false" customHeight="false" outlineLevel="0" collapsed="false">
      <c r="A47" s="80" t="s">
        <v>689</v>
      </c>
      <c r="B47" s="81"/>
      <c r="C47" s="81"/>
      <c r="D47" s="81"/>
    </row>
    <row r="48" customFormat="false" ht="15" hidden="false" customHeight="false" outlineLevel="0" collapsed="false">
      <c r="A48" s="80" t="s">
        <v>690</v>
      </c>
      <c r="B48" s="81"/>
      <c r="C48" s="81"/>
      <c r="D48" s="81"/>
    </row>
    <row r="49" customFormat="false" ht="15" hidden="false" customHeight="false" outlineLevel="0" collapsed="false">
      <c r="A49" s="83" t="s">
        <v>691</v>
      </c>
      <c r="B49" s="81"/>
      <c r="C49" s="81"/>
      <c r="D49" s="81"/>
    </row>
    <row r="50" customFormat="false" ht="30" hidden="false" customHeight="true" outlineLevel="0" collapsed="false">
      <c r="A50" s="347" t="s">
        <v>299</v>
      </c>
      <c r="B50" s="81"/>
      <c r="C50" s="81"/>
      <c r="D50" s="81"/>
    </row>
    <row r="51" customFormat="false" ht="15" hidden="false" customHeight="false" outlineLevel="0" collapsed="false">
      <c r="A51" s="201" t="s">
        <v>692</v>
      </c>
      <c r="B51" s="81"/>
      <c r="C51" s="81"/>
      <c r="D51" s="81"/>
    </row>
    <row r="52" customFormat="false" ht="12" hidden="true" customHeight="false" outlineLevel="0" collapsed="false">
      <c r="A52" s="136" t="s">
        <v>62</v>
      </c>
      <c r="B52" s="81"/>
      <c r="C52" s="81"/>
      <c r="D52" s="81"/>
    </row>
    <row r="53" customFormat="false" ht="15" hidden="false" customHeight="false" outlineLevel="0" collapsed="false">
      <c r="A53" s="91"/>
      <c r="B53" s="91"/>
      <c r="C53" s="91"/>
      <c r="D53" s="91"/>
    </row>
  </sheetData>
  <hyperlinks>
    <hyperlink ref="A51" r:id="rId1" display=" • IBH Revenue and Savings Considerations:https://integrationacademy.ahrq.gov/products/playbooks/financing-toolkit/calculating-costs-and-savings/revenue-and-savings-considerations"/>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tableParts>
    <tablePart r:id="rId2"/>
  </tablePart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417D4E8A5CC644A12540F78C672D8B" ma:contentTypeVersion="11" ma:contentTypeDescription="Create a new document." ma:contentTypeScope="" ma:versionID="66e0f0b97aeac8d30aa7ffb0ebf8240d">
  <xsd:schema xmlns:xsd="http://www.w3.org/2001/XMLSchema" xmlns:xs="http://www.w3.org/2001/XMLSchema" xmlns:p="http://schemas.microsoft.com/office/2006/metadata/properties" xmlns:ns2="80d41181-2ecb-4ef8-b9a1-1e51c5befb20" targetNamespace="http://schemas.microsoft.com/office/2006/metadata/properties" ma:root="true" ma:fieldsID="dd1344f973b5f328294bc8094a5967af" ns2:_="">
    <xsd:import namespace="80d41181-2ecb-4ef8-b9a1-1e51c5befb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d41181-2ecb-4ef8-b9a1-1e51c5befb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9c72fef-72f8-47af-9a03-9d82bcab2b6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d41181-2ecb-4ef8-b9a1-1e51c5befb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D71D2F-348C-4E55-8893-367AB7886E42}"/>
</file>

<file path=customXml/itemProps2.xml><?xml version="1.0" encoding="utf-8"?>
<ds:datastoreItem xmlns:ds="http://schemas.openxmlformats.org/officeDocument/2006/customXml" ds:itemID="{356F2054-F93F-434A-B58C-1D1296B63C73}"/>
</file>

<file path=customXml/itemProps3.xml><?xml version="1.0" encoding="utf-8"?>
<ds:datastoreItem xmlns:ds="http://schemas.openxmlformats.org/officeDocument/2006/customXml" ds:itemID="{9125187D-243F-43E2-BFE4-B573A9D966AC}"/>
</file>

<file path=docProps/app.xml><?xml version="1.0" encoding="utf-8"?>
<Properties xmlns="http://schemas.openxmlformats.org/officeDocument/2006/extended-properties" xmlns:vt="http://schemas.openxmlformats.org/officeDocument/2006/docPropsVTypes">
  <Template/>
  <TotalTime>0</TotalTime>
  <Application>LibreOffice/7.4.6.2$MacOSX_X86_64 LibreOffice_project/5b1f5509c2decdade7fda905e3e1429a67acd63d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2025-08-14T18:25:33Z</dcterms:created>
  <dc:creator>Agency for Healthcare Research and Quality</dc:creator>
  <dc:description/>
  <dc:language>en-US</dc:language>
  <cp:lastModifiedBy/>
  <dcterms:modified xsi:type="dcterms:W3CDTF">2026-05-29T21:02:02Z</dcterms:modified>
  <cp:revision>0</cp:revision>
  <dc:subject>Financial Modeling Tool for Integrated Behavioral Health in Primary Care Settings</dc:subject>
  <dc:title>Integrated Behavioral Health (IBH) Calculator</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0x010100DA417D4E8A5CC644A12540F78C672D8B</vt:lpwstr>
  </property>
  <property fmtid="{D5CDD505-2E9C-101B-9397-08002B2CF9AE}" pid="3" name="MediaServiceImageTags">
    <vt:lpwstr/>
  </property>
</Properties>
</file>